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INVENTARIO SEPTIEMBRE" sheetId="1" r:id="rId1"/>
  </sheets>
  <definedNames>
    <definedName name="_xlnm._FilterDatabase" localSheetId="0" hidden="1">'INVENTARIO SEPTIEMBRE'!$D$12:$W$276</definedName>
    <definedName name="_xlnm.Print_Area" localSheetId="0">'INVENTARIO SEPTIEMBRE'!$C$3:$W$274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2" i="1" l="1"/>
  <c r="K272" i="1"/>
  <c r="U271" i="1"/>
  <c r="Q271" i="1"/>
  <c r="V271" i="1" s="1"/>
  <c r="W271" i="1" s="1"/>
  <c r="M271" i="1"/>
  <c r="R271" i="1" s="1"/>
  <c r="Q270" i="1"/>
  <c r="V270" i="1" s="1"/>
  <c r="M270" i="1"/>
  <c r="R270" i="1" s="1"/>
  <c r="Q269" i="1"/>
  <c r="V269" i="1" s="1"/>
  <c r="M269" i="1"/>
  <c r="R269" i="1" s="1"/>
  <c r="U268" i="1"/>
  <c r="Q268" i="1"/>
  <c r="V268" i="1" s="1"/>
  <c r="W268" i="1" s="1"/>
  <c r="M268" i="1"/>
  <c r="R268" i="1" s="1"/>
  <c r="Q267" i="1"/>
  <c r="V267" i="1" s="1"/>
  <c r="M267" i="1"/>
  <c r="R267" i="1" s="1"/>
  <c r="Q266" i="1"/>
  <c r="V266" i="1" s="1"/>
  <c r="M266" i="1"/>
  <c r="R266" i="1" s="1"/>
  <c r="Q265" i="1"/>
  <c r="V265" i="1" s="1"/>
  <c r="M265" i="1"/>
  <c r="R265" i="1" s="1"/>
  <c r="Q264" i="1"/>
  <c r="V264" i="1" s="1"/>
  <c r="M264" i="1"/>
  <c r="R264" i="1" s="1"/>
  <c r="Q263" i="1"/>
  <c r="V263" i="1" s="1"/>
  <c r="M263" i="1"/>
  <c r="R263" i="1" s="1"/>
  <c r="Q262" i="1"/>
  <c r="V262" i="1" s="1"/>
  <c r="M262" i="1"/>
  <c r="R262" i="1" s="1"/>
  <c r="Q261" i="1"/>
  <c r="V261" i="1" s="1"/>
  <c r="M261" i="1"/>
  <c r="R261" i="1" s="1"/>
  <c r="Q260" i="1"/>
  <c r="V260" i="1" s="1"/>
  <c r="M260" i="1"/>
  <c r="R260" i="1" s="1"/>
  <c r="Q259" i="1"/>
  <c r="V259" i="1" s="1"/>
  <c r="M259" i="1"/>
  <c r="R259" i="1" s="1"/>
  <c r="Q258" i="1"/>
  <c r="V258" i="1" s="1"/>
  <c r="M258" i="1"/>
  <c r="R258" i="1" s="1"/>
  <c r="Q257" i="1"/>
  <c r="V257" i="1" s="1"/>
  <c r="M257" i="1"/>
  <c r="R257" i="1" s="1"/>
  <c r="U256" i="1"/>
  <c r="Q256" i="1"/>
  <c r="V256" i="1" s="1"/>
  <c r="W256" i="1" s="1"/>
  <c r="M256" i="1"/>
  <c r="R256" i="1" s="1"/>
  <c r="Q255" i="1"/>
  <c r="V255" i="1" s="1"/>
  <c r="M255" i="1"/>
  <c r="R255" i="1" s="1"/>
  <c r="Q254" i="1"/>
  <c r="V254" i="1" s="1"/>
  <c r="M254" i="1"/>
  <c r="R254" i="1" s="1"/>
  <c r="Q253" i="1"/>
  <c r="V253" i="1" s="1"/>
  <c r="M253" i="1"/>
  <c r="R253" i="1" s="1"/>
  <c r="U252" i="1"/>
  <c r="Q252" i="1"/>
  <c r="V252" i="1" s="1"/>
  <c r="W252" i="1" s="1"/>
  <c r="M252" i="1"/>
  <c r="R252" i="1" s="1"/>
  <c r="Q251" i="1"/>
  <c r="V251" i="1" s="1"/>
  <c r="M251" i="1"/>
  <c r="R251" i="1" s="1"/>
  <c r="Q250" i="1"/>
  <c r="V250" i="1" s="1"/>
  <c r="M250" i="1"/>
  <c r="R250" i="1" s="1"/>
  <c r="Q249" i="1"/>
  <c r="V249" i="1" s="1"/>
  <c r="M249" i="1"/>
  <c r="R249" i="1" s="1"/>
  <c r="Q248" i="1"/>
  <c r="V248" i="1" s="1"/>
  <c r="M248" i="1"/>
  <c r="R248" i="1" s="1"/>
  <c r="Q247" i="1"/>
  <c r="V247" i="1" s="1"/>
  <c r="M247" i="1"/>
  <c r="R247" i="1" s="1"/>
  <c r="Q246" i="1"/>
  <c r="V246" i="1" s="1"/>
  <c r="M246" i="1"/>
  <c r="R246" i="1" s="1"/>
  <c r="U245" i="1"/>
  <c r="Q245" i="1"/>
  <c r="V245" i="1" s="1"/>
  <c r="W245" i="1" s="1"/>
  <c r="M245" i="1"/>
  <c r="R245" i="1" s="1"/>
  <c r="Q244" i="1"/>
  <c r="V244" i="1" s="1"/>
  <c r="M244" i="1"/>
  <c r="R244" i="1" s="1"/>
  <c r="Q243" i="1"/>
  <c r="V243" i="1" s="1"/>
  <c r="M243" i="1"/>
  <c r="R243" i="1" s="1"/>
  <c r="Q242" i="1"/>
  <c r="V242" i="1" s="1"/>
  <c r="M242" i="1"/>
  <c r="R242" i="1" s="1"/>
  <c r="Q241" i="1"/>
  <c r="V241" i="1" s="1"/>
  <c r="M241" i="1"/>
  <c r="R241" i="1" s="1"/>
  <c r="Q240" i="1"/>
  <c r="V240" i="1" s="1"/>
  <c r="M240" i="1"/>
  <c r="R240" i="1" s="1"/>
  <c r="Q239" i="1"/>
  <c r="V239" i="1" s="1"/>
  <c r="M239" i="1"/>
  <c r="R239" i="1" s="1"/>
  <c r="Q238" i="1"/>
  <c r="V238" i="1" s="1"/>
  <c r="M238" i="1"/>
  <c r="R238" i="1" s="1"/>
  <c r="Q237" i="1"/>
  <c r="V237" i="1" s="1"/>
  <c r="M237" i="1"/>
  <c r="R237" i="1" s="1"/>
  <c r="Q236" i="1"/>
  <c r="V236" i="1" s="1"/>
  <c r="M236" i="1"/>
  <c r="R236" i="1" s="1"/>
  <c r="Q235" i="1"/>
  <c r="V235" i="1" s="1"/>
  <c r="M235" i="1"/>
  <c r="R235" i="1" s="1"/>
  <c r="Q234" i="1"/>
  <c r="V234" i="1" s="1"/>
  <c r="M234" i="1"/>
  <c r="R234" i="1" s="1"/>
  <c r="Q233" i="1"/>
  <c r="V233" i="1" s="1"/>
  <c r="M233" i="1"/>
  <c r="R233" i="1" s="1"/>
  <c r="Q232" i="1"/>
  <c r="V232" i="1" s="1"/>
  <c r="M232" i="1"/>
  <c r="R232" i="1" s="1"/>
  <c r="Q231" i="1"/>
  <c r="V231" i="1" s="1"/>
  <c r="M231" i="1"/>
  <c r="R231" i="1" s="1"/>
  <c r="U230" i="1"/>
  <c r="Q230" i="1"/>
  <c r="V230" i="1" s="1"/>
  <c r="W230" i="1" s="1"/>
  <c r="M230" i="1"/>
  <c r="R230" i="1" s="1"/>
  <c r="Q229" i="1"/>
  <c r="V229" i="1" s="1"/>
  <c r="M229" i="1"/>
  <c r="R229" i="1" s="1"/>
  <c r="Q228" i="1"/>
  <c r="V228" i="1" s="1"/>
  <c r="M228" i="1"/>
  <c r="R228" i="1" s="1"/>
  <c r="Q227" i="1"/>
  <c r="V227" i="1" s="1"/>
  <c r="M227" i="1"/>
  <c r="R227" i="1" s="1"/>
  <c r="Q226" i="1"/>
  <c r="V226" i="1" s="1"/>
  <c r="M226" i="1"/>
  <c r="R226" i="1" s="1"/>
  <c r="Q225" i="1"/>
  <c r="V225" i="1" s="1"/>
  <c r="M225" i="1"/>
  <c r="R225" i="1" s="1"/>
  <c r="Q224" i="1"/>
  <c r="V224" i="1" s="1"/>
  <c r="M224" i="1"/>
  <c r="R224" i="1" s="1"/>
  <c r="Q223" i="1"/>
  <c r="V223" i="1" s="1"/>
  <c r="M223" i="1"/>
  <c r="R223" i="1" s="1"/>
  <c r="Q222" i="1"/>
  <c r="V222" i="1" s="1"/>
  <c r="M222" i="1"/>
  <c r="R222" i="1" s="1"/>
  <c r="Q221" i="1"/>
  <c r="V221" i="1" s="1"/>
  <c r="M221" i="1"/>
  <c r="R221" i="1" s="1"/>
  <c r="Q220" i="1"/>
  <c r="V220" i="1" s="1"/>
  <c r="M220" i="1"/>
  <c r="R220" i="1" s="1"/>
  <c r="Q219" i="1"/>
  <c r="V219" i="1" s="1"/>
  <c r="M219" i="1"/>
  <c r="R219" i="1" s="1"/>
  <c r="Q218" i="1"/>
  <c r="V218" i="1" s="1"/>
  <c r="M218" i="1"/>
  <c r="R218" i="1" s="1"/>
  <c r="Q217" i="1"/>
  <c r="V217" i="1" s="1"/>
  <c r="M217" i="1"/>
  <c r="R217" i="1" s="1"/>
  <c r="Q216" i="1"/>
  <c r="V216" i="1" s="1"/>
  <c r="M216" i="1"/>
  <c r="R216" i="1" s="1"/>
  <c r="Q215" i="1"/>
  <c r="V215" i="1" s="1"/>
  <c r="M215" i="1"/>
  <c r="R215" i="1" s="1"/>
  <c r="Q214" i="1"/>
  <c r="V214" i="1" s="1"/>
  <c r="M214" i="1"/>
  <c r="R214" i="1" s="1"/>
  <c r="Q213" i="1"/>
  <c r="V213" i="1" s="1"/>
  <c r="M213" i="1"/>
  <c r="R213" i="1" s="1"/>
  <c r="Q212" i="1"/>
  <c r="V212" i="1" s="1"/>
  <c r="M212" i="1"/>
  <c r="R212" i="1" s="1"/>
  <c r="Q211" i="1"/>
  <c r="V211" i="1" s="1"/>
  <c r="M211" i="1"/>
  <c r="R211" i="1" s="1"/>
  <c r="U210" i="1"/>
  <c r="Q210" i="1"/>
  <c r="V210" i="1" s="1"/>
  <c r="W210" i="1" s="1"/>
  <c r="M210" i="1"/>
  <c r="R210" i="1" s="1"/>
  <c r="Q209" i="1"/>
  <c r="V209" i="1" s="1"/>
  <c r="M209" i="1"/>
  <c r="R209" i="1" s="1"/>
  <c r="U208" i="1"/>
  <c r="Q208" i="1"/>
  <c r="V208" i="1" s="1"/>
  <c r="W208" i="1" s="1"/>
  <c r="M208" i="1"/>
  <c r="R208" i="1" s="1"/>
  <c r="Q207" i="1"/>
  <c r="V207" i="1" s="1"/>
  <c r="M207" i="1"/>
  <c r="R207" i="1" s="1"/>
  <c r="Q206" i="1"/>
  <c r="V206" i="1" s="1"/>
  <c r="M206" i="1"/>
  <c r="R206" i="1" s="1"/>
  <c r="Q205" i="1"/>
  <c r="V205" i="1" s="1"/>
  <c r="M205" i="1"/>
  <c r="R205" i="1" s="1"/>
  <c r="Q204" i="1"/>
  <c r="V204" i="1" s="1"/>
  <c r="M204" i="1"/>
  <c r="R204" i="1" s="1"/>
  <c r="Q203" i="1"/>
  <c r="V203" i="1" s="1"/>
  <c r="M203" i="1"/>
  <c r="R203" i="1" s="1"/>
  <c r="Q202" i="1"/>
  <c r="V202" i="1" s="1"/>
  <c r="M202" i="1"/>
  <c r="R202" i="1" s="1"/>
  <c r="Q201" i="1"/>
  <c r="V201" i="1" s="1"/>
  <c r="M201" i="1"/>
  <c r="R201" i="1" s="1"/>
  <c r="Q200" i="1"/>
  <c r="V200" i="1" s="1"/>
  <c r="M200" i="1"/>
  <c r="R200" i="1" s="1"/>
  <c r="Q199" i="1"/>
  <c r="V199" i="1" s="1"/>
  <c r="M199" i="1"/>
  <c r="R199" i="1" s="1"/>
  <c r="Q198" i="1"/>
  <c r="V198" i="1" s="1"/>
  <c r="M198" i="1"/>
  <c r="R198" i="1" s="1"/>
  <c r="Q197" i="1"/>
  <c r="V197" i="1" s="1"/>
  <c r="M197" i="1"/>
  <c r="R197" i="1" s="1"/>
  <c r="U196" i="1"/>
  <c r="Q196" i="1"/>
  <c r="V196" i="1" s="1"/>
  <c r="W196" i="1" s="1"/>
  <c r="M196" i="1"/>
  <c r="R196" i="1" s="1"/>
  <c r="U195" i="1"/>
  <c r="Q195" i="1"/>
  <c r="V195" i="1" s="1"/>
  <c r="W195" i="1" s="1"/>
  <c r="M195" i="1"/>
  <c r="R195" i="1" s="1"/>
  <c r="Q194" i="1"/>
  <c r="V194" i="1" s="1"/>
  <c r="M194" i="1"/>
  <c r="R194" i="1" s="1"/>
  <c r="Q193" i="1"/>
  <c r="V193" i="1" s="1"/>
  <c r="M193" i="1"/>
  <c r="R193" i="1" s="1"/>
  <c r="Q192" i="1"/>
  <c r="V192" i="1" s="1"/>
  <c r="M192" i="1"/>
  <c r="R192" i="1" s="1"/>
  <c r="U191" i="1"/>
  <c r="Q191" i="1"/>
  <c r="V191" i="1" s="1"/>
  <c r="W191" i="1" s="1"/>
  <c r="M191" i="1"/>
  <c r="R191" i="1" s="1"/>
  <c r="Q190" i="1"/>
  <c r="V190" i="1" s="1"/>
  <c r="M190" i="1"/>
  <c r="R190" i="1" s="1"/>
  <c r="U189" i="1"/>
  <c r="Q189" i="1"/>
  <c r="V189" i="1" s="1"/>
  <c r="W189" i="1" s="1"/>
  <c r="M189" i="1"/>
  <c r="R189" i="1" s="1"/>
  <c r="U188" i="1"/>
  <c r="Q188" i="1"/>
  <c r="V188" i="1" s="1"/>
  <c r="W188" i="1" s="1"/>
  <c r="M188" i="1"/>
  <c r="R188" i="1" s="1"/>
  <c r="Q187" i="1"/>
  <c r="V187" i="1" s="1"/>
  <c r="M187" i="1"/>
  <c r="R187" i="1" s="1"/>
  <c r="Q186" i="1"/>
  <c r="V186" i="1" s="1"/>
  <c r="M186" i="1"/>
  <c r="R186" i="1" s="1"/>
  <c r="Q185" i="1"/>
  <c r="V185" i="1" s="1"/>
  <c r="M185" i="1"/>
  <c r="R185" i="1" s="1"/>
  <c r="U184" i="1"/>
  <c r="Q184" i="1"/>
  <c r="V184" i="1" s="1"/>
  <c r="W184" i="1" s="1"/>
  <c r="M184" i="1"/>
  <c r="R184" i="1" s="1"/>
  <c r="U183" i="1"/>
  <c r="Q183" i="1"/>
  <c r="V183" i="1" s="1"/>
  <c r="W183" i="1" s="1"/>
  <c r="M183" i="1"/>
  <c r="R183" i="1" s="1"/>
  <c r="U182" i="1"/>
  <c r="Q182" i="1"/>
  <c r="V182" i="1" s="1"/>
  <c r="W182" i="1" s="1"/>
  <c r="M182" i="1"/>
  <c r="R182" i="1" s="1"/>
  <c r="U181" i="1"/>
  <c r="Q181" i="1"/>
  <c r="V181" i="1" s="1"/>
  <c r="W181" i="1" s="1"/>
  <c r="M181" i="1"/>
  <c r="R181" i="1" s="1"/>
  <c r="U180" i="1"/>
  <c r="Q180" i="1"/>
  <c r="V180" i="1" s="1"/>
  <c r="W180" i="1" s="1"/>
  <c r="M180" i="1"/>
  <c r="R180" i="1" s="1"/>
  <c r="Q179" i="1"/>
  <c r="V179" i="1" s="1"/>
  <c r="M179" i="1"/>
  <c r="R179" i="1" s="1"/>
  <c r="Q178" i="1"/>
  <c r="V178" i="1" s="1"/>
  <c r="M178" i="1"/>
  <c r="R178" i="1" s="1"/>
  <c r="Q177" i="1"/>
  <c r="V177" i="1" s="1"/>
  <c r="M177" i="1"/>
  <c r="R177" i="1" s="1"/>
  <c r="Q176" i="1"/>
  <c r="V176" i="1" s="1"/>
  <c r="M176" i="1"/>
  <c r="R176" i="1" s="1"/>
  <c r="Q175" i="1"/>
  <c r="V175" i="1" s="1"/>
  <c r="M175" i="1"/>
  <c r="R175" i="1" s="1"/>
  <c r="U174" i="1"/>
  <c r="Q174" i="1"/>
  <c r="V174" i="1" s="1"/>
  <c r="W174" i="1" s="1"/>
  <c r="M174" i="1"/>
  <c r="R174" i="1" s="1"/>
  <c r="Q173" i="1"/>
  <c r="V173" i="1" s="1"/>
  <c r="M173" i="1"/>
  <c r="R173" i="1" s="1"/>
  <c r="U172" i="1"/>
  <c r="Q172" i="1"/>
  <c r="V172" i="1" s="1"/>
  <c r="W172" i="1" s="1"/>
  <c r="M172" i="1"/>
  <c r="R172" i="1" s="1"/>
  <c r="Q171" i="1"/>
  <c r="V171" i="1" s="1"/>
  <c r="M171" i="1"/>
  <c r="R171" i="1" s="1"/>
  <c r="U170" i="1"/>
  <c r="Q170" i="1"/>
  <c r="V170" i="1" s="1"/>
  <c r="W170" i="1" s="1"/>
  <c r="M170" i="1"/>
  <c r="R170" i="1" s="1"/>
  <c r="Q169" i="1"/>
  <c r="V169" i="1" s="1"/>
  <c r="M169" i="1"/>
  <c r="R169" i="1" s="1"/>
  <c r="Q168" i="1"/>
  <c r="V168" i="1" s="1"/>
  <c r="M168" i="1"/>
  <c r="R168" i="1" s="1"/>
  <c r="Q167" i="1"/>
  <c r="V167" i="1" s="1"/>
  <c r="M167" i="1"/>
  <c r="R167" i="1" s="1"/>
  <c r="Q166" i="1"/>
  <c r="V166" i="1" s="1"/>
  <c r="M166" i="1"/>
  <c r="R166" i="1" s="1"/>
  <c r="U165" i="1"/>
  <c r="Q165" i="1"/>
  <c r="V165" i="1" s="1"/>
  <c r="W165" i="1" s="1"/>
  <c r="M165" i="1"/>
  <c r="R165" i="1" s="1"/>
  <c r="U164" i="1"/>
  <c r="Q164" i="1"/>
  <c r="V164" i="1" s="1"/>
  <c r="W164" i="1" s="1"/>
  <c r="M164" i="1"/>
  <c r="R164" i="1" s="1"/>
  <c r="Q163" i="1"/>
  <c r="V163" i="1" s="1"/>
  <c r="M163" i="1"/>
  <c r="R163" i="1" s="1"/>
  <c r="Q162" i="1"/>
  <c r="V162" i="1" s="1"/>
  <c r="M162" i="1"/>
  <c r="R162" i="1" s="1"/>
  <c r="Q161" i="1"/>
  <c r="V161" i="1" s="1"/>
  <c r="M161" i="1"/>
  <c r="R161" i="1" s="1"/>
  <c r="Q160" i="1"/>
  <c r="V160" i="1" s="1"/>
  <c r="M160" i="1"/>
  <c r="R160" i="1" s="1"/>
  <c r="Q159" i="1"/>
  <c r="V159" i="1" s="1"/>
  <c r="M159" i="1"/>
  <c r="R159" i="1" s="1"/>
  <c r="U158" i="1"/>
  <c r="Q158" i="1"/>
  <c r="V158" i="1" s="1"/>
  <c r="W158" i="1" s="1"/>
  <c r="M158" i="1"/>
  <c r="R158" i="1" s="1"/>
  <c r="U157" i="1"/>
  <c r="Q157" i="1"/>
  <c r="V157" i="1" s="1"/>
  <c r="W157" i="1" s="1"/>
  <c r="M157" i="1"/>
  <c r="R157" i="1" s="1"/>
  <c r="U156" i="1"/>
  <c r="Q156" i="1"/>
  <c r="V156" i="1" s="1"/>
  <c r="W156" i="1" s="1"/>
  <c r="M156" i="1"/>
  <c r="R156" i="1" s="1"/>
  <c r="Q155" i="1"/>
  <c r="V155" i="1" s="1"/>
  <c r="M155" i="1"/>
  <c r="R155" i="1" s="1"/>
  <c r="Q154" i="1"/>
  <c r="V154" i="1" s="1"/>
  <c r="M154" i="1"/>
  <c r="R154" i="1" s="1"/>
  <c r="Q153" i="1"/>
  <c r="V153" i="1" s="1"/>
  <c r="M153" i="1"/>
  <c r="R153" i="1" s="1"/>
  <c r="Q152" i="1"/>
  <c r="V152" i="1" s="1"/>
  <c r="M152" i="1"/>
  <c r="R152" i="1" s="1"/>
  <c r="Q151" i="1"/>
  <c r="V151" i="1" s="1"/>
  <c r="M151" i="1"/>
  <c r="R151" i="1" s="1"/>
  <c r="U150" i="1"/>
  <c r="Q150" i="1"/>
  <c r="V150" i="1" s="1"/>
  <c r="W150" i="1" s="1"/>
  <c r="M150" i="1"/>
  <c r="R150" i="1" s="1"/>
  <c r="U149" i="1"/>
  <c r="Q149" i="1"/>
  <c r="V149" i="1" s="1"/>
  <c r="W149" i="1" s="1"/>
  <c r="M149" i="1"/>
  <c r="R149" i="1" s="1"/>
  <c r="Q148" i="1"/>
  <c r="V148" i="1" s="1"/>
  <c r="M148" i="1"/>
  <c r="R148" i="1" s="1"/>
  <c r="Q147" i="1"/>
  <c r="V147" i="1" s="1"/>
  <c r="M147" i="1"/>
  <c r="R147" i="1" s="1"/>
  <c r="Q146" i="1"/>
  <c r="V146" i="1" s="1"/>
  <c r="M146" i="1"/>
  <c r="R146" i="1" s="1"/>
  <c r="U145" i="1"/>
  <c r="Q145" i="1"/>
  <c r="V145" i="1" s="1"/>
  <c r="W145" i="1" s="1"/>
  <c r="M145" i="1"/>
  <c r="R145" i="1" s="1"/>
  <c r="Q144" i="1"/>
  <c r="V144" i="1" s="1"/>
  <c r="M144" i="1"/>
  <c r="R144" i="1" s="1"/>
  <c r="Q143" i="1"/>
  <c r="V143" i="1" s="1"/>
  <c r="M143" i="1"/>
  <c r="R143" i="1" s="1"/>
  <c r="Q142" i="1"/>
  <c r="V142" i="1" s="1"/>
  <c r="M142" i="1"/>
  <c r="R142" i="1" s="1"/>
  <c r="Q141" i="1"/>
  <c r="V141" i="1" s="1"/>
  <c r="P141" i="1"/>
  <c r="M141" i="1"/>
  <c r="U140" i="1"/>
  <c r="Q140" i="1"/>
  <c r="V140" i="1" s="1"/>
  <c r="W140" i="1" s="1"/>
  <c r="M140" i="1"/>
  <c r="R140" i="1" s="1"/>
  <c r="Q139" i="1"/>
  <c r="V139" i="1" s="1"/>
  <c r="M139" i="1"/>
  <c r="R139" i="1" s="1"/>
  <c r="Q138" i="1"/>
  <c r="V138" i="1" s="1"/>
  <c r="M138" i="1"/>
  <c r="R138" i="1" s="1"/>
  <c r="Q137" i="1"/>
  <c r="V137" i="1" s="1"/>
  <c r="M137" i="1"/>
  <c r="R137" i="1" s="1"/>
  <c r="N136" i="1"/>
  <c r="Q136" i="1" s="1"/>
  <c r="V136" i="1" s="1"/>
  <c r="M136" i="1"/>
  <c r="U135" i="1"/>
  <c r="Q135" i="1"/>
  <c r="V135" i="1" s="1"/>
  <c r="W135" i="1" s="1"/>
  <c r="M135" i="1"/>
  <c r="R135" i="1" s="1"/>
  <c r="U134" i="1"/>
  <c r="Q134" i="1"/>
  <c r="V134" i="1" s="1"/>
  <c r="W134" i="1" s="1"/>
  <c r="M134" i="1"/>
  <c r="R134" i="1" s="1"/>
  <c r="U133" i="1"/>
  <c r="Q133" i="1"/>
  <c r="V133" i="1" s="1"/>
  <c r="W133" i="1" s="1"/>
  <c r="M133" i="1"/>
  <c r="R133" i="1" s="1"/>
  <c r="U132" i="1"/>
  <c r="Q132" i="1"/>
  <c r="V132" i="1" s="1"/>
  <c r="W132" i="1" s="1"/>
  <c r="M132" i="1"/>
  <c r="R132" i="1" s="1"/>
  <c r="Q131" i="1"/>
  <c r="V131" i="1" s="1"/>
  <c r="M131" i="1"/>
  <c r="R131" i="1" s="1"/>
  <c r="Q130" i="1"/>
  <c r="V130" i="1" s="1"/>
  <c r="M130" i="1"/>
  <c r="R130" i="1" s="1"/>
  <c r="Q129" i="1"/>
  <c r="V129" i="1" s="1"/>
  <c r="M129" i="1"/>
  <c r="R129" i="1" s="1"/>
  <c r="U128" i="1"/>
  <c r="Q128" i="1"/>
  <c r="V128" i="1" s="1"/>
  <c r="W128" i="1" s="1"/>
  <c r="M128" i="1"/>
  <c r="R128" i="1" s="1"/>
  <c r="Q127" i="1"/>
  <c r="V127" i="1" s="1"/>
  <c r="M127" i="1"/>
  <c r="R127" i="1" s="1"/>
  <c r="U126" i="1"/>
  <c r="Q126" i="1"/>
  <c r="V126" i="1" s="1"/>
  <c r="W126" i="1" s="1"/>
  <c r="M126" i="1"/>
  <c r="R126" i="1" s="1"/>
  <c r="U125" i="1"/>
  <c r="Q125" i="1"/>
  <c r="V125" i="1" s="1"/>
  <c r="W125" i="1" s="1"/>
  <c r="M125" i="1"/>
  <c r="R125" i="1" s="1"/>
  <c r="U124" i="1"/>
  <c r="Q124" i="1"/>
  <c r="V124" i="1" s="1"/>
  <c r="W124" i="1" s="1"/>
  <c r="M124" i="1"/>
  <c r="R124" i="1" s="1"/>
  <c r="U123" i="1"/>
  <c r="Q123" i="1"/>
  <c r="V123" i="1" s="1"/>
  <c r="W123" i="1" s="1"/>
  <c r="M123" i="1"/>
  <c r="R123" i="1" s="1"/>
  <c r="Q122" i="1"/>
  <c r="V122" i="1" s="1"/>
  <c r="M122" i="1"/>
  <c r="R122" i="1" s="1"/>
  <c r="U121" i="1"/>
  <c r="Q121" i="1"/>
  <c r="V121" i="1" s="1"/>
  <c r="W121" i="1" s="1"/>
  <c r="M121" i="1"/>
  <c r="R121" i="1" s="1"/>
  <c r="Q120" i="1"/>
  <c r="V120" i="1" s="1"/>
  <c r="M120" i="1"/>
  <c r="R120" i="1" s="1"/>
  <c r="U119" i="1"/>
  <c r="Q119" i="1"/>
  <c r="V119" i="1" s="1"/>
  <c r="W119" i="1" s="1"/>
  <c r="M119" i="1"/>
  <c r="R119" i="1" s="1"/>
  <c r="Q118" i="1"/>
  <c r="V118" i="1" s="1"/>
  <c r="M118" i="1"/>
  <c r="R118" i="1" s="1"/>
  <c r="Q117" i="1"/>
  <c r="V117" i="1" s="1"/>
  <c r="M117" i="1"/>
  <c r="R117" i="1" s="1"/>
  <c r="Q116" i="1"/>
  <c r="V116" i="1" s="1"/>
  <c r="M116" i="1"/>
  <c r="R116" i="1" s="1"/>
  <c r="Q115" i="1"/>
  <c r="V115" i="1" s="1"/>
  <c r="M115" i="1"/>
  <c r="R115" i="1" s="1"/>
  <c r="Q114" i="1"/>
  <c r="V114" i="1" s="1"/>
  <c r="M114" i="1"/>
  <c r="R114" i="1" s="1"/>
  <c r="U113" i="1"/>
  <c r="Q113" i="1"/>
  <c r="V113" i="1" s="1"/>
  <c r="W113" i="1" s="1"/>
  <c r="M113" i="1"/>
  <c r="R113" i="1" s="1"/>
  <c r="U112" i="1"/>
  <c r="Q112" i="1"/>
  <c r="V112" i="1" s="1"/>
  <c r="W112" i="1" s="1"/>
  <c r="M112" i="1"/>
  <c r="R112" i="1" s="1"/>
  <c r="Q111" i="1"/>
  <c r="V111" i="1" s="1"/>
  <c r="M111" i="1"/>
  <c r="R111" i="1" s="1"/>
  <c r="Q110" i="1"/>
  <c r="V110" i="1" s="1"/>
  <c r="M110" i="1"/>
  <c r="R110" i="1" s="1"/>
  <c r="Q109" i="1"/>
  <c r="V109" i="1" s="1"/>
  <c r="M109" i="1"/>
  <c r="R109" i="1" s="1"/>
  <c r="Q108" i="1"/>
  <c r="V108" i="1" s="1"/>
  <c r="M108" i="1"/>
  <c r="R108" i="1" s="1"/>
  <c r="Q107" i="1"/>
  <c r="V107" i="1" s="1"/>
  <c r="M107" i="1"/>
  <c r="R107" i="1" s="1"/>
  <c r="Q106" i="1"/>
  <c r="V106" i="1" s="1"/>
  <c r="M106" i="1"/>
  <c r="R106" i="1" s="1"/>
  <c r="Q105" i="1"/>
  <c r="V105" i="1" s="1"/>
  <c r="M105" i="1"/>
  <c r="R105" i="1" s="1"/>
  <c r="Q104" i="1"/>
  <c r="V104" i="1" s="1"/>
  <c r="M104" i="1"/>
  <c r="R104" i="1" s="1"/>
  <c r="Q103" i="1"/>
  <c r="V103" i="1" s="1"/>
  <c r="M103" i="1"/>
  <c r="R103" i="1" s="1"/>
  <c r="Q102" i="1"/>
  <c r="V102" i="1" s="1"/>
  <c r="M102" i="1"/>
  <c r="R102" i="1" s="1"/>
  <c r="Q101" i="1"/>
  <c r="V101" i="1" s="1"/>
  <c r="M101" i="1"/>
  <c r="R101" i="1" s="1"/>
  <c r="U100" i="1"/>
  <c r="Q100" i="1"/>
  <c r="V100" i="1" s="1"/>
  <c r="W100" i="1" s="1"/>
  <c r="M100" i="1"/>
  <c r="R100" i="1" s="1"/>
  <c r="U99" i="1"/>
  <c r="Q99" i="1"/>
  <c r="V99" i="1" s="1"/>
  <c r="W99" i="1" s="1"/>
  <c r="M99" i="1"/>
  <c r="R99" i="1" s="1"/>
  <c r="Q98" i="1"/>
  <c r="V98" i="1" s="1"/>
  <c r="M98" i="1"/>
  <c r="R98" i="1" s="1"/>
  <c r="Q97" i="1"/>
  <c r="V97" i="1" s="1"/>
  <c r="M97" i="1"/>
  <c r="R97" i="1" s="1"/>
  <c r="Q96" i="1"/>
  <c r="V96" i="1" s="1"/>
  <c r="M96" i="1"/>
  <c r="R96" i="1" s="1"/>
  <c r="Q95" i="1"/>
  <c r="V95" i="1" s="1"/>
  <c r="M95" i="1"/>
  <c r="R95" i="1" s="1"/>
  <c r="Q94" i="1"/>
  <c r="V94" i="1" s="1"/>
  <c r="M94" i="1"/>
  <c r="R94" i="1" s="1"/>
  <c r="Q93" i="1"/>
  <c r="V93" i="1" s="1"/>
  <c r="M93" i="1"/>
  <c r="R93" i="1" s="1"/>
  <c r="Q92" i="1"/>
  <c r="V92" i="1" s="1"/>
  <c r="M92" i="1"/>
  <c r="R92" i="1" s="1"/>
  <c r="Q91" i="1"/>
  <c r="V91" i="1" s="1"/>
  <c r="M91" i="1"/>
  <c r="R91" i="1" s="1"/>
  <c r="Q90" i="1"/>
  <c r="V90" i="1" s="1"/>
  <c r="M90" i="1"/>
  <c r="R90" i="1" s="1"/>
  <c r="Q89" i="1"/>
  <c r="V89" i="1" s="1"/>
  <c r="M89" i="1"/>
  <c r="R89" i="1" s="1"/>
  <c r="Q88" i="1"/>
  <c r="V88" i="1" s="1"/>
  <c r="M88" i="1"/>
  <c r="R88" i="1" s="1"/>
  <c r="Q87" i="1"/>
  <c r="V87" i="1" s="1"/>
  <c r="M87" i="1"/>
  <c r="R87" i="1" s="1"/>
  <c r="Q86" i="1"/>
  <c r="V86" i="1" s="1"/>
  <c r="M86" i="1"/>
  <c r="R86" i="1" s="1"/>
  <c r="Q85" i="1"/>
  <c r="V85" i="1" s="1"/>
  <c r="M85" i="1"/>
  <c r="R85" i="1" s="1"/>
  <c r="U84" i="1"/>
  <c r="Q84" i="1"/>
  <c r="V84" i="1" s="1"/>
  <c r="W84" i="1" s="1"/>
  <c r="M84" i="1"/>
  <c r="R84" i="1" s="1"/>
  <c r="Q83" i="1"/>
  <c r="V83" i="1" s="1"/>
  <c r="M83" i="1"/>
  <c r="R83" i="1" s="1"/>
  <c r="Q82" i="1"/>
  <c r="V82" i="1" s="1"/>
  <c r="M82" i="1"/>
  <c r="R82" i="1" s="1"/>
  <c r="U81" i="1"/>
  <c r="Q81" i="1"/>
  <c r="V81" i="1" s="1"/>
  <c r="W81" i="1" s="1"/>
  <c r="M81" i="1"/>
  <c r="R81" i="1" s="1"/>
  <c r="Q80" i="1"/>
  <c r="V80" i="1" s="1"/>
  <c r="M80" i="1"/>
  <c r="R80" i="1" s="1"/>
  <c r="Q79" i="1"/>
  <c r="V79" i="1" s="1"/>
  <c r="M79" i="1"/>
  <c r="R79" i="1" s="1"/>
  <c r="Q78" i="1"/>
  <c r="V78" i="1" s="1"/>
  <c r="M78" i="1"/>
  <c r="R78" i="1" s="1"/>
  <c r="Q77" i="1"/>
  <c r="V77" i="1" s="1"/>
  <c r="M77" i="1"/>
  <c r="R77" i="1" s="1"/>
  <c r="Q76" i="1"/>
  <c r="V76" i="1" s="1"/>
  <c r="M76" i="1"/>
  <c r="R76" i="1" s="1"/>
  <c r="Q75" i="1"/>
  <c r="V75" i="1" s="1"/>
  <c r="M75" i="1"/>
  <c r="R75" i="1" s="1"/>
  <c r="Q74" i="1"/>
  <c r="V74" i="1" s="1"/>
  <c r="M74" i="1"/>
  <c r="R74" i="1" s="1"/>
  <c r="Q73" i="1"/>
  <c r="V73" i="1" s="1"/>
  <c r="M73" i="1"/>
  <c r="R73" i="1" s="1"/>
  <c r="Q72" i="1"/>
  <c r="V72" i="1" s="1"/>
  <c r="M72" i="1"/>
  <c r="R72" i="1" s="1"/>
  <c r="Q71" i="1"/>
  <c r="V71" i="1" s="1"/>
  <c r="M71" i="1"/>
  <c r="R71" i="1" s="1"/>
  <c r="Q70" i="1"/>
  <c r="V70" i="1" s="1"/>
  <c r="M70" i="1"/>
  <c r="R70" i="1" s="1"/>
  <c r="U69" i="1"/>
  <c r="Q69" i="1"/>
  <c r="V69" i="1" s="1"/>
  <c r="W69" i="1" s="1"/>
  <c r="M69" i="1"/>
  <c r="R69" i="1" s="1"/>
  <c r="U68" i="1"/>
  <c r="Q68" i="1"/>
  <c r="V68" i="1" s="1"/>
  <c r="W68" i="1" s="1"/>
  <c r="M68" i="1"/>
  <c r="R68" i="1" s="1"/>
  <c r="Q67" i="1"/>
  <c r="V67" i="1" s="1"/>
  <c r="M67" i="1"/>
  <c r="R67" i="1" s="1"/>
  <c r="Q66" i="1"/>
  <c r="V66" i="1" s="1"/>
  <c r="M66" i="1"/>
  <c r="R66" i="1" s="1"/>
  <c r="Q65" i="1"/>
  <c r="V65" i="1" s="1"/>
  <c r="M65" i="1"/>
  <c r="R65" i="1" s="1"/>
  <c r="Q64" i="1"/>
  <c r="V64" i="1" s="1"/>
  <c r="M64" i="1"/>
  <c r="R64" i="1" s="1"/>
  <c r="Q63" i="1"/>
  <c r="V63" i="1" s="1"/>
  <c r="M63" i="1"/>
  <c r="R63" i="1" s="1"/>
  <c r="Q62" i="1"/>
  <c r="V62" i="1" s="1"/>
  <c r="M62" i="1"/>
  <c r="R62" i="1" s="1"/>
  <c r="Q61" i="1"/>
  <c r="V61" i="1" s="1"/>
  <c r="M61" i="1"/>
  <c r="R61" i="1" s="1"/>
  <c r="Q60" i="1"/>
  <c r="V60" i="1" s="1"/>
  <c r="M60" i="1"/>
  <c r="R60" i="1" s="1"/>
  <c r="U59" i="1"/>
  <c r="L59" i="1"/>
  <c r="U58" i="1"/>
  <c r="Q58" i="1"/>
  <c r="V58" i="1" s="1"/>
  <c r="W58" i="1" s="1"/>
  <c r="M58" i="1"/>
  <c r="R58" i="1" s="1"/>
  <c r="Q57" i="1"/>
  <c r="V57" i="1" s="1"/>
  <c r="M57" i="1"/>
  <c r="R57" i="1" s="1"/>
  <c r="Q56" i="1"/>
  <c r="V56" i="1" s="1"/>
  <c r="M56" i="1"/>
  <c r="R56" i="1" s="1"/>
  <c r="Q55" i="1"/>
  <c r="V55" i="1" s="1"/>
  <c r="M55" i="1"/>
  <c r="R55" i="1" s="1"/>
  <c r="Q54" i="1"/>
  <c r="V54" i="1" s="1"/>
  <c r="M54" i="1"/>
  <c r="R54" i="1" s="1"/>
  <c r="Q53" i="1"/>
  <c r="V53" i="1" s="1"/>
  <c r="M53" i="1"/>
  <c r="R53" i="1" s="1"/>
  <c r="Q52" i="1"/>
  <c r="V52" i="1" s="1"/>
  <c r="M52" i="1"/>
  <c r="R52" i="1" s="1"/>
  <c r="Q51" i="1"/>
  <c r="V51" i="1" s="1"/>
  <c r="M51" i="1"/>
  <c r="R51" i="1" s="1"/>
  <c r="Q50" i="1"/>
  <c r="V50" i="1" s="1"/>
  <c r="M50" i="1"/>
  <c r="R50" i="1" s="1"/>
  <c r="Q49" i="1"/>
  <c r="V49" i="1" s="1"/>
  <c r="M49" i="1"/>
  <c r="R49" i="1" s="1"/>
  <c r="U48" i="1"/>
  <c r="Q48" i="1"/>
  <c r="V48" i="1" s="1"/>
  <c r="W48" i="1" s="1"/>
  <c r="M48" i="1"/>
  <c r="R48" i="1" s="1"/>
  <c r="Q47" i="1"/>
  <c r="V47" i="1" s="1"/>
  <c r="M47" i="1"/>
  <c r="R47" i="1" s="1"/>
  <c r="Q46" i="1"/>
  <c r="V46" i="1" s="1"/>
  <c r="M46" i="1"/>
  <c r="R46" i="1" s="1"/>
  <c r="U45" i="1"/>
  <c r="Q45" i="1"/>
  <c r="V45" i="1" s="1"/>
  <c r="W45" i="1" s="1"/>
  <c r="M45" i="1"/>
  <c r="R45" i="1" s="1"/>
  <c r="Q44" i="1"/>
  <c r="V44" i="1" s="1"/>
  <c r="M44" i="1"/>
  <c r="R44" i="1" s="1"/>
  <c r="Q43" i="1"/>
  <c r="V43" i="1" s="1"/>
  <c r="M43" i="1"/>
  <c r="R43" i="1" s="1"/>
  <c r="Q42" i="1"/>
  <c r="V42" i="1" s="1"/>
  <c r="M42" i="1"/>
  <c r="R42" i="1" s="1"/>
  <c r="Q41" i="1"/>
  <c r="V41" i="1" s="1"/>
  <c r="M41" i="1"/>
  <c r="R41" i="1" s="1"/>
  <c r="Q40" i="1"/>
  <c r="V40" i="1" s="1"/>
  <c r="M40" i="1"/>
  <c r="R40" i="1" s="1"/>
  <c r="Q39" i="1"/>
  <c r="V39" i="1" s="1"/>
  <c r="M39" i="1"/>
  <c r="R39" i="1" s="1"/>
  <c r="Q38" i="1"/>
  <c r="V38" i="1" s="1"/>
  <c r="M38" i="1"/>
  <c r="R38" i="1" s="1"/>
  <c r="Q37" i="1"/>
  <c r="V37" i="1" s="1"/>
  <c r="M37" i="1"/>
  <c r="R37" i="1" s="1"/>
  <c r="Q36" i="1"/>
  <c r="V36" i="1" s="1"/>
  <c r="J36" i="1"/>
  <c r="M36" i="1" s="1"/>
  <c r="R36" i="1" s="1"/>
  <c r="Q35" i="1"/>
  <c r="V35" i="1" s="1"/>
  <c r="M35" i="1"/>
  <c r="R35" i="1" s="1"/>
  <c r="Q34" i="1"/>
  <c r="V34" i="1" s="1"/>
  <c r="M34" i="1"/>
  <c r="R34" i="1" s="1"/>
  <c r="Q33" i="1"/>
  <c r="V33" i="1" s="1"/>
  <c r="M33" i="1"/>
  <c r="R33" i="1" s="1"/>
  <c r="Q32" i="1"/>
  <c r="V32" i="1" s="1"/>
  <c r="M32" i="1"/>
  <c r="R32" i="1" s="1"/>
  <c r="Q31" i="1"/>
  <c r="V31" i="1" s="1"/>
  <c r="M31" i="1"/>
  <c r="R31" i="1" s="1"/>
  <c r="U30" i="1"/>
  <c r="Q30" i="1"/>
  <c r="V30" i="1" s="1"/>
  <c r="W30" i="1" s="1"/>
  <c r="M30" i="1"/>
  <c r="R30" i="1" s="1"/>
  <c r="Q29" i="1"/>
  <c r="V29" i="1" s="1"/>
  <c r="M29" i="1"/>
  <c r="R29" i="1" s="1"/>
  <c r="U28" i="1"/>
  <c r="Q28" i="1"/>
  <c r="V28" i="1" s="1"/>
  <c r="W28" i="1" s="1"/>
  <c r="M28" i="1"/>
  <c r="R28" i="1" s="1"/>
  <c r="Q27" i="1"/>
  <c r="V27" i="1" s="1"/>
  <c r="M27" i="1"/>
  <c r="R27" i="1" s="1"/>
  <c r="Q26" i="1"/>
  <c r="V26" i="1" s="1"/>
  <c r="M26" i="1"/>
  <c r="R26" i="1" s="1"/>
  <c r="Q25" i="1"/>
  <c r="V25" i="1" s="1"/>
  <c r="M25" i="1"/>
  <c r="R25" i="1" s="1"/>
  <c r="U24" i="1"/>
  <c r="Q24" i="1"/>
  <c r="V24" i="1" s="1"/>
  <c r="W24" i="1" s="1"/>
  <c r="M24" i="1"/>
  <c r="R24" i="1" s="1"/>
  <c r="Q23" i="1"/>
  <c r="V23" i="1" s="1"/>
  <c r="M23" i="1"/>
  <c r="R23" i="1" s="1"/>
  <c r="Q22" i="1"/>
  <c r="V22" i="1" s="1"/>
  <c r="M22" i="1"/>
  <c r="R22" i="1" s="1"/>
  <c r="Q21" i="1"/>
  <c r="V21" i="1" s="1"/>
  <c r="M21" i="1"/>
  <c r="R21" i="1" s="1"/>
  <c r="U20" i="1"/>
  <c r="Q20" i="1"/>
  <c r="V20" i="1" s="1"/>
  <c r="W20" i="1" s="1"/>
  <c r="M20" i="1"/>
  <c r="R20" i="1" s="1"/>
  <c r="Q19" i="1"/>
  <c r="V19" i="1" s="1"/>
  <c r="M19" i="1"/>
  <c r="R19" i="1" s="1"/>
  <c r="U18" i="1"/>
  <c r="Q18" i="1"/>
  <c r="V18" i="1" s="1"/>
  <c r="W18" i="1" s="1"/>
  <c r="M18" i="1"/>
  <c r="R18" i="1" s="1"/>
  <c r="Q17" i="1"/>
  <c r="V17" i="1" s="1"/>
  <c r="M17" i="1"/>
  <c r="R17" i="1" s="1"/>
  <c r="Q16" i="1"/>
  <c r="V16" i="1" s="1"/>
  <c r="M16" i="1"/>
  <c r="R16" i="1" s="1"/>
  <c r="Q15" i="1"/>
  <c r="V15" i="1" s="1"/>
  <c r="M15" i="1"/>
  <c r="R15" i="1" s="1"/>
  <c r="P14" i="1"/>
  <c r="L14" i="1"/>
  <c r="M14" i="1" s="1"/>
  <c r="Q13" i="1"/>
  <c r="V13" i="1" s="1"/>
  <c r="M13" i="1"/>
  <c r="R13" i="1" s="1"/>
  <c r="S19" i="1" l="1"/>
  <c r="U19" i="1" s="1"/>
  <c r="S26" i="1"/>
  <c r="U26" i="1" s="1"/>
  <c r="S27" i="1"/>
  <c r="U27" i="1" s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37" i="1"/>
  <c r="U37" i="1" s="1"/>
  <c r="S41" i="1"/>
  <c r="U41" i="1" s="1"/>
  <c r="S42" i="1"/>
  <c r="U42" i="1" s="1"/>
  <c r="S43" i="1"/>
  <c r="U43" i="1" s="1"/>
  <c r="S44" i="1"/>
  <c r="U44" i="1" s="1"/>
  <c r="S50" i="1"/>
  <c r="U50" i="1" s="1"/>
  <c r="S51" i="1"/>
  <c r="U51" i="1" s="1"/>
  <c r="S52" i="1"/>
  <c r="U52" i="1" s="1"/>
  <c r="S53" i="1"/>
  <c r="U53" i="1" s="1"/>
  <c r="S54" i="1"/>
  <c r="S55" i="1"/>
  <c r="U55" i="1" s="1"/>
  <c r="S129" i="1"/>
  <c r="U129" i="1" s="1"/>
  <c r="S130" i="1"/>
  <c r="U130" i="1" s="1"/>
  <c r="S131" i="1"/>
  <c r="S137" i="1"/>
  <c r="U137" i="1" s="1"/>
  <c r="S138" i="1"/>
  <c r="U138" i="1" s="1"/>
  <c r="S142" i="1"/>
  <c r="U142" i="1" s="1"/>
  <c r="S143" i="1"/>
  <c r="U143" i="1" s="1"/>
  <c r="S159" i="1"/>
  <c r="U159" i="1" s="1"/>
  <c r="S162" i="1"/>
  <c r="U162" i="1" s="1"/>
  <c r="S166" i="1"/>
  <c r="U166" i="1" s="1"/>
  <c r="S167" i="1"/>
  <c r="S168" i="1"/>
  <c r="U168" i="1" s="1"/>
  <c r="S169" i="1"/>
  <c r="U169" i="1" s="1"/>
  <c r="S173" i="1"/>
  <c r="U173" i="1" s="1"/>
  <c r="S231" i="1"/>
  <c r="U231" i="1" s="1"/>
  <c r="S232" i="1"/>
  <c r="U232" i="1" s="1"/>
  <c r="S233" i="1"/>
  <c r="U233" i="1" s="1"/>
  <c r="S234" i="1"/>
  <c r="U234" i="1" s="1"/>
  <c r="S236" i="1"/>
  <c r="U236" i="1" s="1"/>
  <c r="S238" i="1"/>
  <c r="U238" i="1" s="1"/>
  <c r="S240" i="1"/>
  <c r="U240" i="1" s="1"/>
  <c r="S241" i="1"/>
  <c r="U241" i="1" s="1"/>
  <c r="S242" i="1"/>
  <c r="U242" i="1" s="1"/>
  <c r="S243" i="1"/>
  <c r="U243" i="1" s="1"/>
  <c r="S244" i="1"/>
  <c r="U244" i="1" s="1"/>
  <c r="S253" i="1"/>
  <c r="U253" i="1" s="1"/>
  <c r="S255" i="1"/>
  <c r="U255" i="1" s="1"/>
  <c r="S269" i="1"/>
  <c r="U269" i="1" s="1"/>
  <c r="S270" i="1"/>
  <c r="U270" i="1" s="1"/>
  <c r="S15" i="1"/>
  <c r="U15" i="1" s="1"/>
  <c r="S16" i="1"/>
  <c r="U16" i="1" s="1"/>
  <c r="S17" i="1"/>
  <c r="U17" i="1" s="1"/>
  <c r="S21" i="1"/>
  <c r="U21" i="1" s="1"/>
  <c r="S22" i="1"/>
  <c r="U22" i="1" s="1"/>
  <c r="S47" i="1"/>
  <c r="U47" i="1" s="1"/>
  <c r="S60" i="1"/>
  <c r="U60" i="1" s="1"/>
  <c r="S61" i="1"/>
  <c r="U61" i="1" s="1"/>
  <c r="S62" i="1"/>
  <c r="U62" i="1" s="1"/>
  <c r="S64" i="1"/>
  <c r="U64" i="1" s="1"/>
  <c r="S66" i="1"/>
  <c r="U66" i="1" s="1"/>
  <c r="S70" i="1"/>
  <c r="U70" i="1" s="1"/>
  <c r="S71" i="1"/>
  <c r="U71" i="1" s="1"/>
  <c r="S72" i="1"/>
  <c r="U72" i="1" s="1"/>
  <c r="S74" i="1"/>
  <c r="U74" i="1" s="1"/>
  <c r="S75" i="1"/>
  <c r="U75" i="1" s="1"/>
  <c r="S76" i="1"/>
  <c r="W76" i="1" s="1"/>
  <c r="S78" i="1"/>
  <c r="U78" i="1" s="1"/>
  <c r="S80" i="1"/>
  <c r="U80" i="1" s="1"/>
  <c r="S85" i="1"/>
  <c r="U85" i="1" s="1"/>
  <c r="S88" i="1"/>
  <c r="U88" i="1" s="1"/>
  <c r="S89" i="1"/>
  <c r="U89" i="1" s="1"/>
  <c r="S90" i="1"/>
  <c r="U90" i="1" s="1"/>
  <c r="S94" i="1"/>
  <c r="U94" i="1" s="1"/>
  <c r="S95" i="1"/>
  <c r="U95" i="1" s="1"/>
  <c r="S97" i="1"/>
  <c r="U97" i="1" s="1"/>
  <c r="S98" i="1"/>
  <c r="U98" i="1" s="1"/>
  <c r="S102" i="1"/>
  <c r="S103" i="1"/>
  <c r="U103" i="1" s="1"/>
  <c r="S104" i="1"/>
  <c r="U104" i="1" s="1"/>
  <c r="S106" i="1"/>
  <c r="U106" i="1" s="1"/>
  <c r="S107" i="1"/>
  <c r="U107" i="1" s="1"/>
  <c r="S108" i="1"/>
  <c r="U108" i="1" s="1"/>
  <c r="S110" i="1"/>
  <c r="W110" i="1" s="1"/>
  <c r="S111" i="1"/>
  <c r="W111" i="1" s="1"/>
  <c r="S115" i="1"/>
  <c r="U115" i="1" s="1"/>
  <c r="S116" i="1"/>
  <c r="U116" i="1" s="1"/>
  <c r="S117" i="1"/>
  <c r="U117" i="1" s="1"/>
  <c r="S118" i="1"/>
  <c r="U118" i="1" s="1"/>
  <c r="S122" i="1"/>
  <c r="U122" i="1" s="1"/>
  <c r="S127" i="1"/>
  <c r="U127" i="1" s="1"/>
  <c r="S146" i="1"/>
  <c r="U146" i="1" s="1"/>
  <c r="S148" i="1"/>
  <c r="W148" i="1" s="1"/>
  <c r="S152" i="1"/>
  <c r="U152" i="1" s="1"/>
  <c r="S155" i="1"/>
  <c r="U155" i="1" s="1"/>
  <c r="S171" i="1"/>
  <c r="U171" i="1" s="1"/>
  <c r="S175" i="1"/>
  <c r="U175" i="1" s="1"/>
  <c r="S176" i="1"/>
  <c r="S177" i="1"/>
  <c r="U177" i="1" s="1"/>
  <c r="S178" i="1"/>
  <c r="U178" i="1" s="1"/>
  <c r="S179" i="1"/>
  <c r="U179" i="1" s="1"/>
  <c r="S193" i="1"/>
  <c r="U193" i="1" s="1"/>
  <c r="S194" i="1"/>
  <c r="U194" i="1" s="1"/>
  <c r="S198" i="1"/>
  <c r="U198" i="1" s="1"/>
  <c r="S199" i="1"/>
  <c r="U199" i="1" s="1"/>
  <c r="S200" i="1"/>
  <c r="U200" i="1" s="1"/>
  <c r="S201" i="1"/>
  <c r="U201" i="1" s="1"/>
  <c r="S202" i="1"/>
  <c r="S204" i="1"/>
  <c r="U204" i="1" s="1"/>
  <c r="S205" i="1"/>
  <c r="U205" i="1" s="1"/>
  <c r="S206" i="1"/>
  <c r="U206" i="1" s="1"/>
  <c r="S207" i="1"/>
  <c r="U207" i="1" s="1"/>
  <c r="S211" i="1"/>
  <c r="U211" i="1" s="1"/>
  <c r="S213" i="1"/>
  <c r="U213" i="1" s="1"/>
  <c r="S215" i="1"/>
  <c r="U215" i="1" s="1"/>
  <c r="S217" i="1"/>
  <c r="U217" i="1" s="1"/>
  <c r="S220" i="1"/>
  <c r="U220" i="1" s="1"/>
  <c r="S221" i="1"/>
  <c r="U221" i="1" s="1"/>
  <c r="S223" i="1"/>
  <c r="U223" i="1" s="1"/>
  <c r="S225" i="1"/>
  <c r="U225" i="1" s="1"/>
  <c r="S226" i="1"/>
  <c r="U226" i="1" s="1"/>
  <c r="S228" i="1"/>
  <c r="U228" i="1" s="1"/>
  <c r="S229" i="1"/>
  <c r="U229" i="1" s="1"/>
  <c r="S246" i="1"/>
  <c r="U246" i="1" s="1"/>
  <c r="S247" i="1"/>
  <c r="U247" i="1" s="1"/>
  <c r="S248" i="1"/>
  <c r="U248" i="1" s="1"/>
  <c r="S250" i="1"/>
  <c r="U250" i="1" s="1"/>
  <c r="S257" i="1"/>
  <c r="U257" i="1" s="1"/>
  <c r="S258" i="1"/>
  <c r="U258" i="1" s="1"/>
  <c r="S262" i="1"/>
  <c r="U262" i="1" s="1"/>
  <c r="S263" i="1"/>
  <c r="U263" i="1" s="1"/>
  <c r="S264" i="1"/>
  <c r="U264" i="1" s="1"/>
  <c r="S265" i="1"/>
  <c r="U265" i="1" s="1"/>
  <c r="S266" i="1"/>
  <c r="U266" i="1" s="1"/>
  <c r="W98" i="1"/>
  <c r="S46" i="1"/>
  <c r="U46" i="1" s="1"/>
  <c r="S65" i="1"/>
  <c r="U65" i="1" s="1"/>
  <c r="S83" i="1"/>
  <c r="U83" i="1" s="1"/>
  <c r="S120" i="1"/>
  <c r="U120" i="1" s="1"/>
  <c r="S144" i="1"/>
  <c r="U144" i="1" s="1"/>
  <c r="S161" i="1"/>
  <c r="W161" i="1" s="1"/>
  <c r="S186" i="1"/>
  <c r="U186" i="1" s="1"/>
  <c r="S203" i="1"/>
  <c r="U203" i="1" s="1"/>
  <c r="S212" i="1"/>
  <c r="U212" i="1" s="1"/>
  <c r="S222" i="1"/>
  <c r="U222" i="1" s="1"/>
  <c r="S251" i="1"/>
  <c r="U251" i="1" s="1"/>
  <c r="S260" i="1"/>
  <c r="U260" i="1" s="1"/>
  <c r="W104" i="1"/>
  <c r="R141" i="1"/>
  <c r="S141" i="1" s="1"/>
  <c r="S40" i="1"/>
  <c r="U40" i="1" s="1"/>
  <c r="S77" i="1"/>
  <c r="U77" i="1" s="1"/>
  <c r="S96" i="1"/>
  <c r="W96" i="1" s="1"/>
  <c r="S105" i="1"/>
  <c r="U105" i="1" s="1"/>
  <c r="S114" i="1"/>
  <c r="U114" i="1" s="1"/>
  <c r="S147" i="1"/>
  <c r="U147" i="1" s="1"/>
  <c r="S197" i="1"/>
  <c r="U197" i="1" s="1"/>
  <c r="S254" i="1"/>
  <c r="U254" i="1" s="1"/>
  <c r="W248" i="1"/>
  <c r="W250" i="1"/>
  <c r="W16" i="1"/>
  <c r="W61" i="1"/>
  <c r="W221" i="1"/>
  <c r="W169" i="1"/>
  <c r="W207" i="1"/>
  <c r="W260" i="1"/>
  <c r="S82" i="1"/>
  <c r="U82" i="1" s="1"/>
  <c r="S91" i="1"/>
  <c r="U91" i="1" s="1"/>
  <c r="S109" i="1"/>
  <c r="U109" i="1" s="1"/>
  <c r="S187" i="1"/>
  <c r="U187" i="1" s="1"/>
  <c r="W129" i="1"/>
  <c r="W35" i="1"/>
  <c r="W266" i="1"/>
  <c r="S154" i="1"/>
  <c r="U154" i="1" s="1"/>
  <c r="S224" i="1"/>
  <c r="S192" i="1"/>
  <c r="U192" i="1" s="1"/>
  <c r="W94" i="1"/>
  <c r="W171" i="1"/>
  <c r="W236" i="1"/>
  <c r="S87" i="1"/>
  <c r="U87" i="1" s="1"/>
  <c r="S219" i="1"/>
  <c r="U219" i="1" s="1"/>
  <c r="S261" i="1"/>
  <c r="U261" i="1" s="1"/>
  <c r="W220" i="1"/>
  <c r="S73" i="1"/>
  <c r="U73" i="1" s="1"/>
  <c r="W50" i="1"/>
  <c r="U110" i="1"/>
  <c r="W138" i="1"/>
  <c r="W242" i="1"/>
  <c r="W118" i="1"/>
  <c r="S259" i="1"/>
  <c r="U259" i="1" s="1"/>
  <c r="W80" i="1"/>
  <c r="W32" i="1"/>
  <c r="S57" i="1"/>
  <c r="U57" i="1" s="1"/>
  <c r="S49" i="1"/>
  <c r="W49" i="1" s="1"/>
  <c r="S56" i="1"/>
  <c r="U56" i="1" s="1"/>
  <c r="S185" i="1"/>
  <c r="U185" i="1" s="1"/>
  <c r="W89" i="1"/>
  <c r="W240" i="1"/>
  <c r="W213" i="1"/>
  <c r="W246" i="1"/>
  <c r="W228" i="1"/>
  <c r="S79" i="1"/>
  <c r="U79" i="1" s="1"/>
  <c r="S139" i="1"/>
  <c r="U139" i="1" s="1"/>
  <c r="S151" i="1"/>
  <c r="U151" i="1" s="1"/>
  <c r="S190" i="1"/>
  <c r="U190" i="1" s="1"/>
  <c r="S209" i="1"/>
  <c r="U209" i="1" s="1"/>
  <c r="S237" i="1"/>
  <c r="W237" i="1" s="1"/>
  <c r="S249" i="1"/>
  <c r="U249" i="1" s="1"/>
  <c r="U202" i="1"/>
  <c r="W202" i="1"/>
  <c r="U54" i="1"/>
  <c r="W54" i="1"/>
  <c r="U111" i="1"/>
  <c r="W225" i="1"/>
  <c r="W117" i="1"/>
  <c r="U161" i="1"/>
  <c r="U148" i="1"/>
  <c r="W27" i="1"/>
  <c r="W162" i="1"/>
  <c r="W64" i="1"/>
  <c r="U102" i="1"/>
  <c r="W102" i="1"/>
  <c r="W206" i="1"/>
  <c r="U131" i="1"/>
  <c r="W131" i="1"/>
  <c r="W270" i="1"/>
  <c r="W21" i="1"/>
  <c r="W34" i="1"/>
  <c r="W41" i="1"/>
  <c r="W85" i="1"/>
  <c r="W205" i="1"/>
  <c r="W233" i="1"/>
  <c r="W97" i="1"/>
  <c r="W127" i="1"/>
  <c r="W36" i="1"/>
  <c r="W255" i="1"/>
  <c r="W75" i="1"/>
  <c r="W154" i="1"/>
  <c r="W167" i="1"/>
  <c r="U167" i="1"/>
  <c r="W193" i="1"/>
  <c r="W176" i="1"/>
  <c r="U176" i="1"/>
  <c r="W78" i="1"/>
  <c r="W47" i="1"/>
  <c r="W53" i="1"/>
  <c r="W115" i="1"/>
  <c r="W258" i="1"/>
  <c r="R14" i="1"/>
  <c r="Q14" i="1"/>
  <c r="V14" i="1" s="1"/>
  <c r="W146" i="1"/>
  <c r="S214" i="1"/>
  <c r="U214" i="1" s="1"/>
  <c r="W244" i="1"/>
  <c r="W262" i="1"/>
  <c r="W166" i="1"/>
  <c r="S23" i="1"/>
  <c r="U23" i="1" s="1"/>
  <c r="W83" i="1"/>
  <c r="W143" i="1"/>
  <c r="S163" i="1"/>
  <c r="U163" i="1" s="1"/>
  <c r="S38" i="1"/>
  <c r="U38" i="1" s="1"/>
  <c r="W107" i="1"/>
  <c r="S39" i="1"/>
  <c r="U39" i="1" s="1"/>
  <c r="S92" i="1"/>
  <c r="U92" i="1" s="1"/>
  <c r="U224" i="1"/>
  <c r="W224" i="1"/>
  <c r="W257" i="1"/>
  <c r="S93" i="1"/>
  <c r="U93" i="1" s="1"/>
  <c r="W203" i="1"/>
  <c r="W70" i="1"/>
  <c r="W217" i="1"/>
  <c r="S63" i="1"/>
  <c r="U63" i="1" s="1"/>
  <c r="S239" i="1"/>
  <c r="U239" i="1" s="1"/>
  <c r="W175" i="1"/>
  <c r="W72" i="1"/>
  <c r="W43" i="1"/>
  <c r="S25" i="1"/>
  <c r="U25" i="1" s="1"/>
  <c r="W90" i="1"/>
  <c r="W19" i="1"/>
  <c r="S227" i="1"/>
  <c r="U227" i="1" s="1"/>
  <c r="W152" i="1"/>
  <c r="W198" i="1"/>
  <c r="S216" i="1"/>
  <c r="U216" i="1" s="1"/>
  <c r="S13" i="1"/>
  <c r="Q59" i="1"/>
  <c r="V59" i="1" s="1"/>
  <c r="W59" i="1" s="1"/>
  <c r="M59" i="1"/>
  <c r="R59" i="1" s="1"/>
  <c r="W178" i="1"/>
  <c r="S67" i="1"/>
  <c r="U67" i="1" s="1"/>
  <c r="W200" i="1"/>
  <c r="W231" i="1"/>
  <c r="W52" i="1"/>
  <c r="W66" i="1"/>
  <c r="S267" i="1"/>
  <c r="U267" i="1" s="1"/>
  <c r="S160" i="1"/>
  <c r="U160" i="1" s="1"/>
  <c r="S235" i="1"/>
  <c r="U235" i="1" s="1"/>
  <c r="P136" i="1"/>
  <c r="R136" i="1" s="1"/>
  <c r="S136" i="1" s="1"/>
  <c r="U136" i="1" s="1"/>
  <c r="S153" i="1"/>
  <c r="U153" i="1" s="1"/>
  <c r="W264" i="1"/>
  <c r="S29" i="1"/>
  <c r="U29" i="1" s="1"/>
  <c r="S101" i="1"/>
  <c r="U101" i="1" s="1"/>
  <c r="W122" i="1"/>
  <c r="W232" i="1"/>
  <c r="S86" i="1"/>
  <c r="S218" i="1"/>
  <c r="U218" i="1" s="1"/>
  <c r="W229" i="1" l="1"/>
  <c r="W247" i="1"/>
  <c r="W201" i="1"/>
  <c r="W263" i="1"/>
  <c r="W88" i="1"/>
  <c r="W130" i="1"/>
  <c r="W51" i="1"/>
  <c r="U76" i="1"/>
  <c r="W155" i="1"/>
  <c r="W37" i="1"/>
  <c r="W159" i="1"/>
  <c r="W17" i="1"/>
  <c r="W42" i="1"/>
  <c r="W108" i="1"/>
  <c r="W44" i="1"/>
  <c r="W46" i="1"/>
  <c r="W204" i="1"/>
  <c r="W253" i="1"/>
  <c r="W144" i="1"/>
  <c r="W177" i="1"/>
  <c r="W194" i="1"/>
  <c r="W22" i="1"/>
  <c r="W173" i="1"/>
  <c r="W103" i="1"/>
  <c r="W234" i="1"/>
  <c r="W226" i="1"/>
  <c r="W142" i="1"/>
  <c r="W241" i="1"/>
  <c r="W223" i="1"/>
  <c r="W269" i="1"/>
  <c r="W137" i="1"/>
  <c r="W265" i="1"/>
  <c r="W60" i="1"/>
  <c r="W55" i="1"/>
  <c r="W65" i="1"/>
  <c r="W33" i="1"/>
  <c r="W74" i="1"/>
  <c r="W106" i="1"/>
  <c r="W31" i="1"/>
  <c r="W199" i="1"/>
  <c r="W215" i="1"/>
  <c r="W95" i="1"/>
  <c r="W179" i="1"/>
  <c r="W211" i="1"/>
  <c r="W26" i="1"/>
  <c r="W254" i="1"/>
  <c r="W116" i="1"/>
  <c r="W243" i="1"/>
  <c r="W168" i="1"/>
  <c r="W120" i="1"/>
  <c r="W15" i="1"/>
  <c r="W71" i="1"/>
  <c r="W238" i="1"/>
  <c r="W62" i="1"/>
  <c r="W160" i="1"/>
  <c r="U141" i="1"/>
  <c r="W141" i="1"/>
  <c r="W105" i="1"/>
  <c r="W40" i="1"/>
  <c r="W114" i="1"/>
  <c r="W77" i="1"/>
  <c r="U96" i="1"/>
  <c r="W147" i="1"/>
  <c r="W212" i="1"/>
  <c r="W186" i="1"/>
  <c r="W251" i="1"/>
  <c r="W222" i="1"/>
  <c r="W197" i="1"/>
  <c r="W56" i="1"/>
  <c r="W73" i="1"/>
  <c r="U49" i="1"/>
  <c r="U237" i="1"/>
  <c r="W139" i="1"/>
  <c r="W87" i="1"/>
  <c r="W57" i="1"/>
  <c r="W63" i="1"/>
  <c r="W259" i="1"/>
  <c r="W109" i="1"/>
  <c r="W187" i="1"/>
  <c r="W249" i="1"/>
  <c r="W91" i="1"/>
  <c r="W82" i="1"/>
  <c r="W151" i="1"/>
  <c r="W79" i="1"/>
  <c r="W192" i="1"/>
  <c r="W261" i="1"/>
  <c r="W190" i="1"/>
  <c r="W93" i="1"/>
  <c r="R272" i="1"/>
  <c r="W219" i="1"/>
  <c r="W185" i="1"/>
  <c r="W218" i="1"/>
  <c r="W209" i="1"/>
  <c r="S14" i="1"/>
  <c r="U14" i="1" s="1"/>
  <c r="W216" i="1"/>
  <c r="W39" i="1"/>
  <c r="M272" i="1"/>
  <c r="W163" i="1"/>
  <c r="W153" i="1"/>
  <c r="U13" i="1"/>
  <c r="P272" i="1"/>
  <c r="W136" i="1"/>
  <c r="W29" i="1"/>
  <c r="W92" i="1"/>
  <c r="W214" i="1"/>
  <c r="W38" i="1"/>
  <c r="W227" i="1"/>
  <c r="W25" i="1"/>
  <c r="W239" i="1"/>
  <c r="U86" i="1"/>
  <c r="W86" i="1"/>
  <c r="W13" i="1"/>
  <c r="W267" i="1"/>
  <c r="W235" i="1"/>
  <c r="W101" i="1"/>
  <c r="W23" i="1"/>
  <c r="W67" i="1"/>
  <c r="U272" i="1" l="1"/>
  <c r="W14" i="1"/>
  <c r="W272" i="1" s="1"/>
</calcChain>
</file>

<file path=xl/comments1.xml><?xml version="1.0" encoding="utf-8"?>
<comments xmlns="http://schemas.openxmlformats.org/spreadsheetml/2006/main">
  <authors>
    <author>Almacen</author>
  </authors>
  <commentList>
    <comment ref="J38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Esta carpeta estaban aquí cuando recibimos el almacen y  estos precios no sean modificado ya 
que no hemos comprado de esta carpeta.</t>
        </r>
      </text>
    </comment>
    <comment ref="J84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folder estaban en el area cuando recibimos y de los cuales no sean adquiridos mas. </t>
        </r>
      </text>
    </comment>
    <comment ref="J95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Estas grapas estaban cuando recibimos esta area y no sean adquirido mas de ella. </t>
        </r>
      </text>
    </comment>
    <comment ref="J212" authorId="0" shapeId="0">
      <text>
        <r>
          <rPr>
            <b/>
            <sz val="9"/>
            <color indexed="81"/>
            <rFont val="Tahoma"/>
            <family val="2"/>
          </rPr>
          <t>Almacen:
Esto  toner estaban en el area cuando recibimos el almacen.</t>
        </r>
      </text>
    </comment>
    <comment ref="J213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14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 toner estaban en el area cuando recibimos el almacen  y </t>
        </r>
      </text>
    </comment>
    <comment ref="J215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17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18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</t>
        </r>
      </text>
    </comment>
    <comment ref="J219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20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</commentList>
</comments>
</file>

<file path=xl/sharedStrings.xml><?xml version="1.0" encoding="utf-8"?>
<sst xmlns="http://schemas.openxmlformats.org/spreadsheetml/2006/main" count="1071" uniqueCount="559">
  <si>
    <t>INSTITUTO DE DESARROLLO Y CREDITO COOPERATIVO (IDECOOP)</t>
  </si>
  <si>
    <t>entrada</t>
  </si>
  <si>
    <t>costo promedio</t>
  </si>
  <si>
    <t>salidas</t>
  </si>
  <si>
    <t>inventario final</t>
  </si>
  <si>
    <t xml:space="preserve">Ubicación </t>
  </si>
  <si>
    <t>FECHA DE ADQUISICION</t>
  </si>
  <si>
    <t>CODIGO INSTITUCIONAL</t>
  </si>
  <si>
    <t xml:space="preserve">DESCRIPCION DEL ARTICULO </t>
  </si>
  <si>
    <t>UNIDAD DE MEDIDA</t>
  </si>
  <si>
    <t xml:space="preserve">COSTO UNITARIO EN RD$ </t>
  </si>
  <si>
    <t xml:space="preserve">VALORES EN RD$ </t>
  </si>
  <si>
    <t xml:space="preserve">EXISTENCIAS RESTANTES </t>
  </si>
  <si>
    <t>VALOR TOTAL Julio  2024</t>
  </si>
  <si>
    <t>cantida</t>
  </si>
  <si>
    <t>costo</t>
  </si>
  <si>
    <t>total</t>
  </si>
  <si>
    <t>existencia total</t>
  </si>
  <si>
    <t>valor total</t>
  </si>
  <si>
    <t>salida</t>
  </si>
  <si>
    <t>costo salida</t>
  </si>
  <si>
    <t xml:space="preserve">Almacen </t>
  </si>
  <si>
    <t>AS-1001</t>
  </si>
  <si>
    <t xml:space="preserve">Agendas </t>
  </si>
  <si>
    <t>UND</t>
  </si>
  <si>
    <t>AS-1002</t>
  </si>
  <si>
    <t>Agua Planeta Azul</t>
  </si>
  <si>
    <t>UND 16 onz</t>
  </si>
  <si>
    <t>AS-1003</t>
  </si>
  <si>
    <t>Alcohol</t>
  </si>
  <si>
    <t>AS-1004</t>
  </si>
  <si>
    <t>Alfombra</t>
  </si>
  <si>
    <t>AS-1005</t>
  </si>
  <si>
    <t>Almohadilla para Sello</t>
  </si>
  <si>
    <t>AS-1006</t>
  </si>
  <si>
    <t xml:space="preserve">Ambientador   </t>
  </si>
  <si>
    <t>AS-1008</t>
  </si>
  <si>
    <t xml:space="preserve">Archivo tipo acordeón </t>
  </si>
  <si>
    <t>AS-1009</t>
  </si>
  <si>
    <t>Arizolín</t>
  </si>
  <si>
    <t>AS-1010</t>
  </si>
  <si>
    <t>Armazón 8 1/2 x 11</t>
  </si>
  <si>
    <t>AS-1011</t>
  </si>
  <si>
    <t>Armazón 8 1/2 x 13</t>
  </si>
  <si>
    <t>AS-1012</t>
  </si>
  <si>
    <t>Bandeja de Escritorio</t>
  </si>
  <si>
    <t>AS-1013</t>
  </si>
  <si>
    <t>Bomba de inodoros</t>
  </si>
  <si>
    <t>AS-1014</t>
  </si>
  <si>
    <t>Bombillo 175w</t>
  </si>
  <si>
    <t>UNID</t>
  </si>
  <si>
    <t>AS-1015</t>
  </si>
  <si>
    <t>Borrador para Pizarra</t>
  </si>
  <si>
    <t>AS-1016</t>
  </si>
  <si>
    <t>Botas negra de Goma</t>
  </si>
  <si>
    <t>AS-1017</t>
  </si>
  <si>
    <t xml:space="preserve">Brillo verde </t>
  </si>
  <si>
    <t>AS-1018</t>
  </si>
  <si>
    <t xml:space="preserve">Café </t>
  </si>
  <si>
    <t>AS-1019</t>
  </si>
  <si>
    <t>Café Premium</t>
  </si>
  <si>
    <t>AS-1020</t>
  </si>
  <si>
    <t xml:space="preserve">Caja de Gomitas </t>
  </si>
  <si>
    <t>AS-1021</t>
  </si>
  <si>
    <t>Caratula para CD</t>
  </si>
  <si>
    <t>AS-1022</t>
  </si>
  <si>
    <t>Calculadora</t>
  </si>
  <si>
    <t>AS-1023</t>
  </si>
  <si>
    <t>Carpeta Argolla 1/2</t>
  </si>
  <si>
    <t>AS-1024</t>
  </si>
  <si>
    <t>Carpeta con Argolla de  1</t>
  </si>
  <si>
    <t>AS-1025</t>
  </si>
  <si>
    <t>Carpeta para Encuadernar</t>
  </si>
  <si>
    <t>AS-1026</t>
  </si>
  <si>
    <t>Carpeta Satinada con logo</t>
  </si>
  <si>
    <t>AS-1227</t>
  </si>
  <si>
    <t xml:space="preserve">Carpetas Grandes de 5 pulgadas </t>
  </si>
  <si>
    <t>AS-1228</t>
  </si>
  <si>
    <t xml:space="preserve">Cepillo de pared </t>
  </si>
  <si>
    <t xml:space="preserve">UND </t>
  </si>
  <si>
    <t>AS-1029</t>
  </si>
  <si>
    <t>CD - R</t>
  </si>
  <si>
    <t>AS-1030</t>
  </si>
  <si>
    <t xml:space="preserve">Cera para contar </t>
  </si>
  <si>
    <t>AS-1031</t>
  </si>
  <si>
    <t>Chinchetas</t>
  </si>
  <si>
    <t>AS-1032</t>
  </si>
  <si>
    <t>Cinta Adhesiva 3/4</t>
  </si>
  <si>
    <t>AS-1033</t>
  </si>
  <si>
    <t>Cinta Adhesiva de 2</t>
  </si>
  <si>
    <t>AS-1034</t>
  </si>
  <si>
    <t>Cinta Adhesiva Plateada</t>
  </si>
  <si>
    <t>AS-1035</t>
  </si>
  <si>
    <t xml:space="preserve">Cinta doble cara </t>
  </si>
  <si>
    <t>AS-1036</t>
  </si>
  <si>
    <t>Cinta Para maquina escribir</t>
  </si>
  <si>
    <t>AS-1037</t>
  </si>
  <si>
    <t>Cinta Para Sumadora</t>
  </si>
  <si>
    <t>AS-1038</t>
  </si>
  <si>
    <t>Clip Billetero en caja 15mm</t>
  </si>
  <si>
    <t>AS-1039</t>
  </si>
  <si>
    <t>Clip Billetero en caja 20mm</t>
  </si>
  <si>
    <t>AS-1040</t>
  </si>
  <si>
    <t>Clip Billetero en caja 25mm</t>
  </si>
  <si>
    <t>AS-1041</t>
  </si>
  <si>
    <t>Clip Billetero en caja 32mm</t>
  </si>
  <si>
    <t>AS-1042</t>
  </si>
  <si>
    <t>Clip Billetero en caja 41mm</t>
  </si>
  <si>
    <t>AS-1043</t>
  </si>
  <si>
    <t>Clip Billetero en caja 51mm</t>
  </si>
  <si>
    <t>AS-1044</t>
  </si>
  <si>
    <t>Clip Grande 50mm</t>
  </si>
  <si>
    <t>AS-1045</t>
  </si>
  <si>
    <t>Clip Pequeño 33mm</t>
  </si>
  <si>
    <t>AS-1046</t>
  </si>
  <si>
    <t>Cloro en Galón</t>
  </si>
  <si>
    <t>AS-1047</t>
  </si>
  <si>
    <t>Coquí</t>
  </si>
  <si>
    <t>AS-1048</t>
  </si>
  <si>
    <t>Corrector (Liquid Paper)</t>
  </si>
  <si>
    <t>AS-1049</t>
  </si>
  <si>
    <t>Corrector Tipo lápiz</t>
  </si>
  <si>
    <t>AS-1050</t>
  </si>
  <si>
    <t>Detergente en saco de 30LB.</t>
  </si>
  <si>
    <t>AS-1051</t>
  </si>
  <si>
    <t>Disepensador vaso de cono</t>
  </si>
  <si>
    <t>AS-1052</t>
  </si>
  <si>
    <t xml:space="preserve">Dispensador de cinta 3/4 </t>
  </si>
  <si>
    <t>AS-1053</t>
  </si>
  <si>
    <t>Dispensador de gel antibacterial</t>
  </si>
  <si>
    <t>AS-1054</t>
  </si>
  <si>
    <t xml:space="preserve">Dispensador de papel toalla </t>
  </si>
  <si>
    <t>AS-1055</t>
  </si>
  <si>
    <t xml:space="preserve">Dispensador Papel de Baño </t>
  </si>
  <si>
    <t>AS-1056</t>
  </si>
  <si>
    <t>Drum Tambor 19A</t>
  </si>
  <si>
    <t>AS-1057</t>
  </si>
  <si>
    <t>DVD -  R</t>
  </si>
  <si>
    <t>AS-1058</t>
  </si>
  <si>
    <t>DVD + R</t>
  </si>
  <si>
    <t>AS-1059</t>
  </si>
  <si>
    <t>Escobilla para baños</t>
  </si>
  <si>
    <t>AS-1060</t>
  </si>
  <si>
    <t>Escobillas quita tela de araña</t>
  </si>
  <si>
    <t>AS-1061</t>
  </si>
  <si>
    <t xml:space="preserve">Escobillones </t>
  </si>
  <si>
    <t>AS-1062</t>
  </si>
  <si>
    <t>Espiral 3/4</t>
  </si>
  <si>
    <t>AS-1063</t>
  </si>
  <si>
    <t>Espiral 5/16</t>
  </si>
  <si>
    <t>AS-1064</t>
  </si>
  <si>
    <t>Espiral de 2</t>
  </si>
  <si>
    <t>AS-1065</t>
  </si>
  <si>
    <t>Espiral de Media</t>
  </si>
  <si>
    <t>AS-1066</t>
  </si>
  <si>
    <t xml:space="preserve">Espiral de uno </t>
  </si>
  <si>
    <t>AS-1067</t>
  </si>
  <si>
    <t xml:space="preserve">Esponja de fregar </t>
  </si>
  <si>
    <t>AS-1068</t>
  </si>
  <si>
    <t xml:space="preserve">Espuma de Limpiar Sofa </t>
  </si>
  <si>
    <t>AS-1069</t>
  </si>
  <si>
    <t>Felpa Azul</t>
  </si>
  <si>
    <t>AS-1070</t>
  </si>
  <si>
    <t>Felpa Negra</t>
  </si>
  <si>
    <t>AS-1071</t>
  </si>
  <si>
    <t xml:space="preserve">Folder 8 1/2 x 11 </t>
  </si>
  <si>
    <t>AS-1072</t>
  </si>
  <si>
    <t>Folder 8 1/2 x 14</t>
  </si>
  <si>
    <t>14,238,00</t>
  </si>
  <si>
    <t>AS-1073</t>
  </si>
  <si>
    <t>Folder Azul Financiero</t>
  </si>
  <si>
    <t>CAJ</t>
  </si>
  <si>
    <t>AS-1074</t>
  </si>
  <si>
    <t>Fósforo</t>
  </si>
  <si>
    <t>AS-1075</t>
  </si>
  <si>
    <t>Funda Grande de 55</t>
  </si>
  <si>
    <t>AS-1076</t>
  </si>
  <si>
    <t>Funda para zafacón reciclaje</t>
  </si>
  <si>
    <t>AS-1077</t>
  </si>
  <si>
    <t>Funda Pequeña</t>
  </si>
  <si>
    <t>AS-1078</t>
  </si>
  <si>
    <t>Gafete Distintivo</t>
  </si>
  <si>
    <t>AS-1079</t>
  </si>
  <si>
    <t>Galón de Desinfectante</t>
  </si>
  <si>
    <t>AS-1080</t>
  </si>
  <si>
    <t>Galón de Gel Anti Bacterial</t>
  </si>
  <si>
    <t>AS-1081</t>
  </si>
  <si>
    <t xml:space="preserve">Galón de limpia cristal </t>
  </si>
  <si>
    <t>AS-1082</t>
  </si>
  <si>
    <t>Gancho ACCO</t>
  </si>
  <si>
    <t>CAJA</t>
  </si>
  <si>
    <t>AS-1083</t>
  </si>
  <si>
    <t>Goma para Borrar Lapiz</t>
  </si>
  <si>
    <t>AS-1084</t>
  </si>
  <si>
    <t xml:space="preserve">Grapa Grande </t>
  </si>
  <si>
    <t>AS-1085</t>
  </si>
  <si>
    <t>Grapa Pequeña</t>
  </si>
  <si>
    <t>AS-1086</t>
  </si>
  <si>
    <t xml:space="preserve">Grapadora </t>
  </si>
  <si>
    <t>AS-1087</t>
  </si>
  <si>
    <t xml:space="preserve">Grapadora Industrial  grande </t>
  </si>
  <si>
    <t>AS-1088</t>
  </si>
  <si>
    <t>Guante para Limpieza L</t>
  </si>
  <si>
    <t>AS-1089</t>
  </si>
  <si>
    <t>Guante para Limpieza M</t>
  </si>
  <si>
    <t>AS-1090</t>
  </si>
  <si>
    <t xml:space="preserve">Hojas multitaladro </t>
  </si>
  <si>
    <t>PAQ</t>
  </si>
  <si>
    <t>AS-1091</t>
  </si>
  <si>
    <t>Insecticidas</t>
  </si>
  <si>
    <t>AS-1092</t>
  </si>
  <si>
    <t>Jabon liquido para manos</t>
  </si>
  <si>
    <t>AS-1093</t>
  </si>
  <si>
    <t xml:space="preserve">Label en Caja </t>
  </si>
  <si>
    <t>AS-1094</t>
  </si>
  <si>
    <t>Lapicero Azul</t>
  </si>
  <si>
    <t>AS-1095</t>
  </si>
  <si>
    <t>Lapicero Negro</t>
  </si>
  <si>
    <t>AS-1096</t>
  </si>
  <si>
    <t>Lapicero Rojo</t>
  </si>
  <si>
    <t>AS-1097</t>
  </si>
  <si>
    <t>Lápiz Adhesivo (UHU)</t>
  </si>
  <si>
    <t>AS-1098</t>
  </si>
  <si>
    <t xml:space="preserve">Lápiz de Carbón </t>
  </si>
  <si>
    <t>AS-1099</t>
  </si>
  <si>
    <t>Libreta 5x8</t>
  </si>
  <si>
    <t>AS-1101</t>
  </si>
  <si>
    <t>Libreta 8 1/2 x 11</t>
  </si>
  <si>
    <t>AS-1102</t>
  </si>
  <si>
    <t>Libro de Correspondencia</t>
  </si>
  <si>
    <t>AS-1103</t>
  </si>
  <si>
    <t>Libro Record 300 Páginas</t>
  </si>
  <si>
    <t>AS-1104</t>
  </si>
  <si>
    <t>Libro Record 500 Páginas</t>
  </si>
  <si>
    <t>AS-1105</t>
  </si>
  <si>
    <t>Limpia Cristal</t>
  </si>
  <si>
    <t>Gal</t>
  </si>
  <si>
    <t>AS-1106</t>
  </si>
  <si>
    <t xml:space="preserve">Llaveros con etiquetas </t>
  </si>
  <si>
    <t>AS-11107</t>
  </si>
  <si>
    <t>Marcador para Pizarra</t>
  </si>
  <si>
    <t>AS-1108</t>
  </si>
  <si>
    <t xml:space="preserve">Marcador Permanente </t>
  </si>
  <si>
    <t>AS-1109</t>
  </si>
  <si>
    <t>Marcador Punta Fina</t>
  </si>
  <si>
    <t>AS-1110</t>
  </si>
  <si>
    <t>MC 60</t>
  </si>
  <si>
    <t>AS-1111</t>
  </si>
  <si>
    <t>Mini DV</t>
  </si>
  <si>
    <t>AS-1112</t>
  </si>
  <si>
    <t xml:space="preserve">Pala para recoger basura </t>
  </si>
  <si>
    <t>AS-1113</t>
  </si>
  <si>
    <t>Pantalón Color Amarillo</t>
  </si>
  <si>
    <t>AS-1114</t>
  </si>
  <si>
    <t>Pantalón Color Caqui</t>
  </si>
  <si>
    <t>AS-1115</t>
  </si>
  <si>
    <t>Pantalón Color Negro</t>
  </si>
  <si>
    <t>AS-1116</t>
  </si>
  <si>
    <t>Pantalón Color Verde</t>
  </si>
  <si>
    <t>AS-1117</t>
  </si>
  <si>
    <t>Papel 8 1/2 x 11</t>
  </si>
  <si>
    <t>Resma</t>
  </si>
  <si>
    <t>AS-1118</t>
  </si>
  <si>
    <t>Papel 8 1/2 x 13</t>
  </si>
  <si>
    <t>AS-1119</t>
  </si>
  <si>
    <t>Papel 8 1/2 x 14</t>
  </si>
  <si>
    <t>AS-1120</t>
  </si>
  <si>
    <t>Papel Bond tamaño cartulina</t>
  </si>
  <si>
    <t>AS-1121</t>
  </si>
  <si>
    <t>Papel Carbón en Caja</t>
  </si>
  <si>
    <t>AS-1122</t>
  </si>
  <si>
    <t>Papel de baño Scott</t>
  </si>
  <si>
    <t>AS-1123</t>
  </si>
  <si>
    <t>Papel en Hilo Blanco</t>
  </si>
  <si>
    <t>AS-1124</t>
  </si>
  <si>
    <t>Papel en Hilo con el Mapa en el Centro</t>
  </si>
  <si>
    <t>AS-1125</t>
  </si>
  <si>
    <t>Papel en Hilo Crema</t>
  </si>
  <si>
    <t>AS-1126</t>
  </si>
  <si>
    <t>Papel Jumbo</t>
  </si>
  <si>
    <t>AS-1127</t>
  </si>
  <si>
    <t>Papel para Fax</t>
  </si>
  <si>
    <t>AS-1128</t>
  </si>
  <si>
    <t xml:space="preserve">Papel para Sumadora </t>
  </si>
  <si>
    <t>AS-1129</t>
  </si>
  <si>
    <t>Papel Timbrado Blanco</t>
  </si>
  <si>
    <t>AS-1130</t>
  </si>
  <si>
    <t xml:space="preserve">Papel Timbrado en Hilo </t>
  </si>
  <si>
    <t>AS-1131</t>
  </si>
  <si>
    <t>Papel Toalla</t>
  </si>
  <si>
    <t>AS-1132</t>
  </si>
  <si>
    <t>Pasta de Fregar</t>
  </si>
  <si>
    <t>AS-1133</t>
  </si>
  <si>
    <t xml:space="preserve">Pegamento en barra </t>
  </si>
  <si>
    <t>AS-1134</t>
  </si>
  <si>
    <t xml:space="preserve">Pegamento líquido </t>
  </si>
  <si>
    <t>AS-1135</t>
  </si>
  <si>
    <t>Película o Fax para Fax</t>
  </si>
  <si>
    <t>AS-1136</t>
  </si>
  <si>
    <t>Pendaflex 8 1/2 x 11</t>
  </si>
  <si>
    <t>AS-1137</t>
  </si>
  <si>
    <t>Pendaflex 8 1/2 x 13</t>
  </si>
  <si>
    <t>AS-1138</t>
  </si>
  <si>
    <t>Perforadora de dos Hoyo</t>
  </si>
  <si>
    <t>AS-1139</t>
  </si>
  <si>
    <t>Perforadora de tres Hoyo</t>
  </si>
  <si>
    <t>AS-1140</t>
  </si>
  <si>
    <t>Piedra Azul de Baño</t>
  </si>
  <si>
    <t>AS-1141</t>
  </si>
  <si>
    <t>Piedra de Olor Para Baño</t>
  </si>
  <si>
    <t>AS-1142</t>
  </si>
  <si>
    <t>Pila 9V para micrófonos</t>
  </si>
  <si>
    <t>AS-1143</t>
  </si>
  <si>
    <t>Pila AA</t>
  </si>
  <si>
    <t>AS-1144</t>
  </si>
  <si>
    <t>Pila AAA</t>
  </si>
  <si>
    <t>AS-1145</t>
  </si>
  <si>
    <t>Pila LR 1130 Para Calculadora</t>
  </si>
  <si>
    <t>AS-1146</t>
  </si>
  <si>
    <t>Pila Recargable AAA</t>
  </si>
  <si>
    <t>AS-1147</t>
  </si>
  <si>
    <t>Pilas CR-2032</t>
  </si>
  <si>
    <t>AS-1148</t>
  </si>
  <si>
    <t>Ping Logo IDECOOP</t>
  </si>
  <si>
    <t>AS-1149</t>
  </si>
  <si>
    <t xml:space="preserve">Pizarra blanca </t>
  </si>
  <si>
    <t>AS-1150</t>
  </si>
  <si>
    <t xml:space="preserve">Pizarra de corcho </t>
  </si>
  <si>
    <t>AS-1151</t>
  </si>
  <si>
    <t>Porta Carnet</t>
  </si>
  <si>
    <t>AS-1152</t>
  </si>
  <si>
    <t>Porta Clip</t>
  </si>
  <si>
    <t>AS-1153</t>
  </si>
  <si>
    <t xml:space="preserve">Porta Lápiz </t>
  </si>
  <si>
    <t>AS-1154</t>
  </si>
  <si>
    <t xml:space="preserve">Post is 1/2 x2 </t>
  </si>
  <si>
    <t>AS-1155</t>
  </si>
  <si>
    <t>Post is 6.6 x6.7</t>
  </si>
  <si>
    <t>AS-1156</t>
  </si>
  <si>
    <t>Post is señalizadores</t>
  </si>
  <si>
    <t>AS-1157</t>
  </si>
  <si>
    <t>Pots It 3x3</t>
  </si>
  <si>
    <t>AS-1158</t>
  </si>
  <si>
    <t xml:space="preserve">Rastrillo plástico </t>
  </si>
  <si>
    <t>AS-1159</t>
  </si>
  <si>
    <t>Regla Plástica</t>
  </si>
  <si>
    <t>AS-1160</t>
  </si>
  <si>
    <t>Remas de Papel logoviejo</t>
  </si>
  <si>
    <t>AS-1161</t>
  </si>
  <si>
    <t>Resaltadores</t>
  </si>
  <si>
    <t>AS-1162</t>
  </si>
  <si>
    <t>Revista Plan Estratégico</t>
  </si>
  <si>
    <t>AS-1163</t>
  </si>
  <si>
    <t xml:space="preserve">Rollo de Lanilla </t>
  </si>
  <si>
    <t>AS-1164</t>
  </si>
  <si>
    <t xml:space="preserve">Rollo de Papel para Camilla </t>
  </si>
  <si>
    <t>AS-1165</t>
  </si>
  <si>
    <t>Saca Grapa</t>
  </si>
  <si>
    <t>AS-1166</t>
  </si>
  <si>
    <t xml:space="preserve">Sacapuntas de metal </t>
  </si>
  <si>
    <t>AS-1167</t>
  </si>
  <si>
    <t>Saco de azúcar</t>
  </si>
  <si>
    <t>AS-1168</t>
  </si>
  <si>
    <t>Separadores</t>
  </si>
  <si>
    <t>AS-1169</t>
  </si>
  <si>
    <t xml:space="preserve">Servilletas </t>
  </si>
  <si>
    <t>AS-1170</t>
  </si>
  <si>
    <t>Sobre 10x13</t>
  </si>
  <si>
    <t>AS-1171</t>
  </si>
  <si>
    <t>Sobre blanco 5x8</t>
  </si>
  <si>
    <t>AS-1172</t>
  </si>
  <si>
    <t>Sobre blanco 8x11</t>
  </si>
  <si>
    <t>AS-1173</t>
  </si>
  <si>
    <t>Sobre Blanco Timbrado 8x11</t>
  </si>
  <si>
    <t>AS-1174</t>
  </si>
  <si>
    <t>Sobre Hilo Blanco 5x8</t>
  </si>
  <si>
    <t>AS-1175</t>
  </si>
  <si>
    <t>Sobre manila  8 1/2 x14</t>
  </si>
  <si>
    <t>AS-1176</t>
  </si>
  <si>
    <t>Sobre manila 5x8</t>
  </si>
  <si>
    <t>AS-1177</t>
  </si>
  <si>
    <t>Sobre manila 8x11</t>
  </si>
  <si>
    <t>AS-1178</t>
  </si>
  <si>
    <t>Sobre timbrado 5x8</t>
  </si>
  <si>
    <t>AS-1179</t>
  </si>
  <si>
    <t>Suapes</t>
  </si>
  <si>
    <t>AS-1180</t>
  </si>
  <si>
    <t>Sumadora</t>
  </si>
  <si>
    <t>AS-1181</t>
  </si>
  <si>
    <t xml:space="preserve">Tabla piza papel </t>
  </si>
  <si>
    <t>AS-1182</t>
  </si>
  <si>
    <t>Talonario de Requisición</t>
  </si>
  <si>
    <t>AS-1183</t>
  </si>
  <si>
    <t xml:space="preserve">Tarjeta Aniversario </t>
  </si>
  <si>
    <t>AS-1184</t>
  </si>
  <si>
    <t xml:space="preserve">Tarjetero Grande </t>
  </si>
  <si>
    <t>AS-1185</t>
  </si>
  <si>
    <t>Té frio</t>
  </si>
  <si>
    <t>AS-1186</t>
  </si>
  <si>
    <t>Teléfono GXP 1400</t>
  </si>
  <si>
    <t>AS-1188</t>
  </si>
  <si>
    <t xml:space="preserve">Tijeras </t>
  </si>
  <si>
    <t>AS-1189</t>
  </si>
  <si>
    <t>Tinta Epson 544 AZUL</t>
  </si>
  <si>
    <t>AS-1190</t>
  </si>
  <si>
    <t>Tinta Epson 544 MAGNETA</t>
  </si>
  <si>
    <t>AS-1191</t>
  </si>
  <si>
    <t>Tinta Epson 544 NEGRA</t>
  </si>
  <si>
    <t>AS-1192</t>
  </si>
  <si>
    <t>Tinta Epson 544 YELLOW</t>
  </si>
  <si>
    <t>AS-1193</t>
  </si>
  <si>
    <t xml:space="preserve">Tinta GT 52 AZUL </t>
  </si>
  <si>
    <t>AS-1194</t>
  </si>
  <si>
    <t>Tinta GT 52 Magneta</t>
  </si>
  <si>
    <t>AS-1195</t>
  </si>
  <si>
    <t>Tinta GT 52 YELLOW</t>
  </si>
  <si>
    <t>AS-1196</t>
  </si>
  <si>
    <t>Tinta GT 53 Negra</t>
  </si>
  <si>
    <t>AS-1197</t>
  </si>
  <si>
    <t xml:space="preserve">Tinta Para Sello Azul </t>
  </si>
  <si>
    <t>AS-1198</t>
  </si>
  <si>
    <t xml:space="preserve">Tinta Para Sello Negro </t>
  </si>
  <si>
    <t>AS-1199</t>
  </si>
  <si>
    <t>Tóner  36A</t>
  </si>
  <si>
    <t>AS-1201</t>
  </si>
  <si>
    <t>Toner 05A</t>
  </si>
  <si>
    <t>AS-1202</t>
  </si>
  <si>
    <t>Tóner 105 A</t>
  </si>
  <si>
    <t>AS-1203</t>
  </si>
  <si>
    <t>Tóner 12A</t>
  </si>
  <si>
    <t>AS-1204</t>
  </si>
  <si>
    <t xml:space="preserve">Tóner 130A AMARILLO </t>
  </si>
  <si>
    <t>AS-1205</t>
  </si>
  <si>
    <t xml:space="preserve">Tóner 130A AZUL </t>
  </si>
  <si>
    <t>AS-1206</t>
  </si>
  <si>
    <t xml:space="preserve">Tóner 130A NEGRO </t>
  </si>
  <si>
    <t>AS-1207</t>
  </si>
  <si>
    <t xml:space="preserve">Tóner 130A ROSADO </t>
  </si>
  <si>
    <t>AS-1208</t>
  </si>
  <si>
    <t>Tóner 17A</t>
  </si>
  <si>
    <t>AS-1209</t>
  </si>
  <si>
    <t xml:space="preserve">Tóner 201A AMARILLO </t>
  </si>
  <si>
    <t>AS-1210</t>
  </si>
  <si>
    <t xml:space="preserve">Tóner 201A AZUL </t>
  </si>
  <si>
    <t>AS-1211</t>
  </si>
  <si>
    <t xml:space="preserve">Tóner 201A NEGRO </t>
  </si>
  <si>
    <t>AS-1212</t>
  </si>
  <si>
    <t xml:space="preserve">Tóner 201A ROSADO </t>
  </si>
  <si>
    <t>AS-1213</t>
  </si>
  <si>
    <t>Tóner 206-2112 YELLOW</t>
  </si>
  <si>
    <t>AS-1214</t>
  </si>
  <si>
    <t>Tóner 206-2110 NEGRO</t>
  </si>
  <si>
    <t>AS-1215</t>
  </si>
  <si>
    <t>Tóner 206-2111 CYAN</t>
  </si>
  <si>
    <t>AS-1216</t>
  </si>
  <si>
    <t>Tóner 206-2113 MAGENTA</t>
  </si>
  <si>
    <t>AS-1217</t>
  </si>
  <si>
    <t>Tóner 35A</t>
  </si>
  <si>
    <t>AS-1218</t>
  </si>
  <si>
    <t>Tóner 410</t>
  </si>
  <si>
    <t>AS-1219</t>
  </si>
  <si>
    <t>Tóner 411</t>
  </si>
  <si>
    <t>AS-1220</t>
  </si>
  <si>
    <t>Tóner 412</t>
  </si>
  <si>
    <t>AS-1221</t>
  </si>
  <si>
    <t>Tóner 413</t>
  </si>
  <si>
    <t>AS-1222</t>
  </si>
  <si>
    <t>Tóner 901 Color</t>
  </si>
  <si>
    <t>AS-1223</t>
  </si>
  <si>
    <t>Tóner 901 Negro</t>
  </si>
  <si>
    <t>AS-1224</t>
  </si>
  <si>
    <t>Tóner Brother TN-620</t>
  </si>
  <si>
    <t>AS-1225</t>
  </si>
  <si>
    <t>Tóner Cartridge CE285A</t>
  </si>
  <si>
    <t>AS-1226</t>
  </si>
  <si>
    <t>Tóner Cartridge HE-CF350A</t>
  </si>
  <si>
    <t>Tóner Cartridge HE-CF351A</t>
  </si>
  <si>
    <t>Tóner Cartridge HE-CF352A</t>
  </si>
  <si>
    <t>AS-1229</t>
  </si>
  <si>
    <t>Tóner Cartridge HE-CF353A</t>
  </si>
  <si>
    <t>AS-1230</t>
  </si>
  <si>
    <t>Tóner CartridgeC255A</t>
  </si>
  <si>
    <t>AS-1231</t>
  </si>
  <si>
    <t>Tóner Cartucho  02</t>
  </si>
  <si>
    <t>AS-1232</t>
  </si>
  <si>
    <t>Tóner Cartucho 122</t>
  </si>
  <si>
    <t>AS-1233</t>
  </si>
  <si>
    <t>Tóner Cartucho 21</t>
  </si>
  <si>
    <t>AS-1234</t>
  </si>
  <si>
    <t>Tóner Cartucho 22</t>
  </si>
  <si>
    <t>AS-1235</t>
  </si>
  <si>
    <t>Tóner Cartucho 34</t>
  </si>
  <si>
    <t>AS-1236</t>
  </si>
  <si>
    <t>Tóner Cartucho 61</t>
  </si>
  <si>
    <t>AS-1237</t>
  </si>
  <si>
    <t>Tóner Cartucho 662</t>
  </si>
  <si>
    <t>AS-1238</t>
  </si>
  <si>
    <t>Tóner Cartucho 88</t>
  </si>
  <si>
    <t>AS-1239</t>
  </si>
  <si>
    <t>Tóner Cartucho 901</t>
  </si>
  <si>
    <t>AS-1240</t>
  </si>
  <si>
    <t>AS-1241</t>
  </si>
  <si>
    <t>Tóner Cartucho 92</t>
  </si>
  <si>
    <t>AS-1242</t>
  </si>
  <si>
    <t>Tóner Cartucho 93</t>
  </si>
  <si>
    <t>AS-1243</t>
  </si>
  <si>
    <t>Tóner Cartucho 97</t>
  </si>
  <si>
    <t>AS-1244</t>
  </si>
  <si>
    <t>Tóner Catringe 104-FX9-FX10</t>
  </si>
  <si>
    <t>AS-1245</t>
  </si>
  <si>
    <t>Tóner Catringe C4092A</t>
  </si>
  <si>
    <t>AS-1246</t>
  </si>
  <si>
    <t>Tóner Catringe CC530A</t>
  </si>
  <si>
    <t>AS-1247</t>
  </si>
  <si>
    <t>Tóner Catringe TN-580-650</t>
  </si>
  <si>
    <t>AS-1248</t>
  </si>
  <si>
    <t>Tóner CF-400</t>
  </si>
  <si>
    <t>AS-1249</t>
  </si>
  <si>
    <t>Tóner CF-401</t>
  </si>
  <si>
    <t>AS-1250</t>
  </si>
  <si>
    <t>Tóner CF-402</t>
  </si>
  <si>
    <t>AS-1251</t>
  </si>
  <si>
    <t>Tóner CF-403</t>
  </si>
  <si>
    <t>AS-1252</t>
  </si>
  <si>
    <t>Tóner HP CB543A</t>
  </si>
  <si>
    <t>AS-1253</t>
  </si>
  <si>
    <t>Tóner HP Laser Color 30A</t>
  </si>
  <si>
    <t>AS-1254</t>
  </si>
  <si>
    <t>Tóner Samsung ML-1710D3</t>
  </si>
  <si>
    <t>AS-1255</t>
  </si>
  <si>
    <t>Tóner T-650</t>
  </si>
  <si>
    <t>AS-1256</t>
  </si>
  <si>
    <t>Tónerl HP 98A</t>
  </si>
  <si>
    <t>AS-1257</t>
  </si>
  <si>
    <t>Vaso No.3</t>
  </si>
  <si>
    <t>AS-1258</t>
  </si>
  <si>
    <t>Vaso No.7</t>
  </si>
  <si>
    <t>AS-1259</t>
  </si>
  <si>
    <t xml:space="preserve">Vasos de cono </t>
  </si>
  <si>
    <t>AS-1260</t>
  </si>
  <si>
    <t>Velón Aromático</t>
  </si>
  <si>
    <t>AS-1261</t>
  </si>
  <si>
    <t>Zafacón con tapa mediano</t>
  </si>
  <si>
    <t>AS-1262</t>
  </si>
  <si>
    <t xml:space="preserve">Zafacón de Reciclaje </t>
  </si>
  <si>
    <t>AS-1263</t>
  </si>
  <si>
    <t>Zafacón pequeño</t>
  </si>
  <si>
    <t>TOTAL</t>
  </si>
  <si>
    <t>Leidy Estevez Luciano
Encargada Administractiva</t>
  </si>
  <si>
    <t>Castalin Soto Carrasco 
Encargada de Almacen</t>
  </si>
  <si>
    <t xml:space="preserve">EXISTENCIA FINAL </t>
  </si>
  <si>
    <t xml:space="preserve">COSTO Unitario </t>
  </si>
  <si>
    <t xml:space="preserve">Fecha de Registro </t>
  </si>
  <si>
    <t>20/102018</t>
  </si>
  <si>
    <t>Inventario  De Material Gastable Julio, Agosto Y Septiembre   2024</t>
  </si>
  <si>
    <t>45/05/2016</t>
  </si>
  <si>
    <t>04/02//2018</t>
  </si>
  <si>
    <t>40/02/2018</t>
  </si>
  <si>
    <t>Valor total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</si>
</sst>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$-440A]#,##0.00"/>
    <numFmt numFmtId="167" formatCode="[$$-8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rgb="FF0070C0"/>
      <name val="Arial"/>
      <family val="2"/>
    </font>
    <font>
      <b/>
      <i/>
      <sz val="1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/>
    <xf numFmtId="0" fontId="2" fillId="0" borderId="4" xfId="0" applyFont="1" applyBorder="1" applyAlignment="1"/>
    <xf numFmtId="0" fontId="4" fillId="0" borderId="7" xfId="0" applyFont="1" applyBorder="1" applyAlignment="1">
      <alignment horizontal="center"/>
    </xf>
    <xf numFmtId="0" fontId="6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wrapText="1"/>
    </xf>
    <xf numFmtId="14" fontId="2" fillId="0" borderId="19" xfId="0" applyNumberFormat="1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166" fontId="2" fillId="0" borderId="20" xfId="0" applyNumberFormat="1" applyFont="1" applyBorder="1" applyAlignment="1">
      <alignment horizontal="center" wrapText="1"/>
    </xf>
    <xf numFmtId="167" fontId="2" fillId="0" borderId="21" xfId="0" applyNumberFormat="1" applyFont="1" applyBorder="1" applyAlignment="1">
      <alignment horizontal="center" wrapText="1"/>
    </xf>
    <xf numFmtId="165" fontId="2" fillId="0" borderId="18" xfId="0" applyNumberFormat="1" applyFont="1" applyBorder="1"/>
    <xf numFmtId="165" fontId="2" fillId="0" borderId="19" xfId="0" applyNumberFormat="1" applyFont="1" applyBorder="1"/>
    <xf numFmtId="14" fontId="2" fillId="0" borderId="22" xfId="0" applyNumberFormat="1" applyFont="1" applyBorder="1" applyAlignment="1">
      <alignment horizontal="center" wrapText="1"/>
    </xf>
    <xf numFmtId="14" fontId="2" fillId="0" borderId="23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167" fontId="2" fillId="0" borderId="24" xfId="0" applyNumberFormat="1" applyFont="1" applyBorder="1" applyAlignment="1">
      <alignment horizontal="center" wrapText="1"/>
    </xf>
    <xf numFmtId="165" fontId="2" fillId="0" borderId="22" xfId="0" applyNumberFormat="1" applyFont="1" applyBorder="1"/>
    <xf numFmtId="165" fontId="2" fillId="0" borderId="23" xfId="0" applyNumberFormat="1" applyFont="1" applyBorder="1"/>
    <xf numFmtId="0" fontId="2" fillId="0" borderId="23" xfId="0" applyFont="1" applyBorder="1" applyAlignment="1">
      <alignment horizontal="center"/>
    </xf>
    <xf numFmtId="166" fontId="2" fillId="0" borderId="24" xfId="0" applyNumberFormat="1" applyFont="1" applyBorder="1" applyAlignment="1">
      <alignment horizontal="center" wrapText="1"/>
    </xf>
    <xf numFmtId="14" fontId="2" fillId="0" borderId="25" xfId="0" applyNumberFormat="1" applyFont="1" applyBorder="1" applyAlignment="1">
      <alignment horizontal="center" wrapText="1"/>
    </xf>
    <xf numFmtId="14" fontId="2" fillId="0" borderId="26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167" fontId="2" fillId="0" borderId="7" xfId="0" applyNumberFormat="1" applyFont="1" applyBorder="1" applyAlignment="1">
      <alignment horizontal="center" wrapText="1"/>
    </xf>
    <xf numFmtId="165" fontId="2" fillId="0" borderId="25" xfId="0" applyNumberFormat="1" applyFont="1" applyBorder="1"/>
    <xf numFmtId="165" fontId="2" fillId="0" borderId="26" xfId="0" applyNumberFormat="1" applyFont="1" applyBorder="1"/>
    <xf numFmtId="14" fontId="2" fillId="0" borderId="14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166" fontId="2" fillId="0" borderId="14" xfId="0" applyNumberFormat="1" applyFont="1" applyBorder="1" applyAlignment="1">
      <alignment horizontal="center" wrapText="1"/>
    </xf>
    <xf numFmtId="167" fontId="2" fillId="0" borderId="17" xfId="0" applyNumberFormat="1" applyFont="1" applyBorder="1" applyAlignment="1">
      <alignment horizontal="center" wrapText="1"/>
    </xf>
    <xf numFmtId="165" fontId="2" fillId="0" borderId="14" xfId="0" applyNumberFormat="1" applyFont="1" applyBorder="1"/>
    <xf numFmtId="14" fontId="2" fillId="0" borderId="28" xfId="0" applyNumberFormat="1" applyFont="1" applyBorder="1" applyAlignment="1">
      <alignment horizontal="center" wrapText="1"/>
    </xf>
    <xf numFmtId="14" fontId="2" fillId="0" borderId="29" xfId="0" applyNumberFormat="1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167" fontId="2" fillId="0" borderId="31" xfId="0" applyNumberFormat="1" applyFont="1" applyBorder="1" applyAlignment="1">
      <alignment horizontal="center" wrapText="1"/>
    </xf>
    <xf numFmtId="165" fontId="2" fillId="0" borderId="28" xfId="0" applyNumberFormat="1" applyFont="1" applyBorder="1"/>
    <xf numFmtId="165" fontId="2" fillId="0" borderId="29" xfId="0" applyNumberFormat="1" applyFont="1" applyBorder="1"/>
    <xf numFmtId="14" fontId="2" fillId="0" borderId="12" xfId="0" applyNumberFormat="1" applyFont="1" applyBorder="1" applyAlignment="1">
      <alignment horizontal="center" wrapText="1"/>
    </xf>
    <xf numFmtId="167" fontId="2" fillId="0" borderId="32" xfId="0" applyNumberFormat="1" applyFont="1" applyBorder="1" applyAlignment="1">
      <alignment horizontal="center" wrapText="1"/>
    </xf>
    <xf numFmtId="165" fontId="2" fillId="0" borderId="16" xfId="0" applyNumberFormat="1" applyFont="1" applyBorder="1"/>
    <xf numFmtId="165" fontId="2" fillId="0" borderId="17" xfId="0" applyNumberFormat="1" applyFont="1" applyBorder="1"/>
    <xf numFmtId="0" fontId="2" fillId="0" borderId="2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 wrapText="1"/>
    </xf>
    <xf numFmtId="167" fontId="2" fillId="0" borderId="14" xfId="0" applyNumberFormat="1" applyFont="1" applyBorder="1" applyAlignment="1">
      <alignment horizontal="center" wrapText="1"/>
    </xf>
    <xf numFmtId="0" fontId="2" fillId="6" borderId="26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center" wrapText="1"/>
    </xf>
    <xf numFmtId="0" fontId="2" fillId="6" borderId="23" xfId="0" applyFont="1" applyFill="1" applyBorder="1" applyAlignment="1">
      <alignment horizontal="center"/>
    </xf>
    <xf numFmtId="167" fontId="2" fillId="6" borderId="21" xfId="0" applyNumberFormat="1" applyFont="1" applyFill="1" applyBorder="1" applyAlignment="1">
      <alignment horizontal="center" wrapText="1"/>
    </xf>
    <xf numFmtId="165" fontId="2" fillId="6" borderId="22" xfId="0" applyNumberFormat="1" applyFont="1" applyFill="1" applyBorder="1"/>
    <xf numFmtId="14" fontId="2" fillId="0" borderId="33" xfId="0" applyNumberFormat="1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33" xfId="0" applyFont="1" applyBorder="1" applyAlignment="1">
      <alignment horizontal="center"/>
    </xf>
    <xf numFmtId="167" fontId="2" fillId="0" borderId="33" xfId="0" applyNumberFormat="1" applyFont="1" applyBorder="1" applyAlignment="1">
      <alignment horizontal="center" wrapText="1"/>
    </xf>
    <xf numFmtId="165" fontId="2" fillId="0" borderId="33" xfId="0" applyNumberFormat="1" applyFont="1" applyBorder="1"/>
    <xf numFmtId="14" fontId="2" fillId="0" borderId="34" xfId="0" applyNumberFormat="1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/>
    </xf>
    <xf numFmtId="167" fontId="2" fillId="0" borderId="34" xfId="0" applyNumberFormat="1" applyFont="1" applyBorder="1" applyAlignment="1">
      <alignment horizontal="center" wrapText="1"/>
    </xf>
    <xf numFmtId="165" fontId="2" fillId="0" borderId="34" xfId="0" applyNumberFormat="1" applyFont="1" applyBorder="1"/>
    <xf numFmtId="14" fontId="2" fillId="6" borderId="22" xfId="0" applyNumberFormat="1" applyFont="1" applyFill="1" applyBorder="1" applyAlignment="1">
      <alignment horizontal="center" wrapText="1"/>
    </xf>
    <xf numFmtId="14" fontId="2" fillId="6" borderId="23" xfId="0" applyNumberFormat="1" applyFont="1" applyFill="1" applyBorder="1" applyAlignment="1">
      <alignment horizontal="center" wrapText="1"/>
    </xf>
    <xf numFmtId="0" fontId="2" fillId="6" borderId="23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166" fontId="2" fillId="0" borderId="24" xfId="0" applyNumberFormat="1" applyFont="1" applyFill="1" applyBorder="1" applyAlignment="1">
      <alignment horizontal="center" wrapText="1"/>
    </xf>
    <xf numFmtId="167" fontId="2" fillId="0" borderId="21" xfId="0" applyNumberFormat="1" applyFont="1" applyFill="1" applyBorder="1" applyAlignment="1">
      <alignment horizontal="center" wrapText="1"/>
    </xf>
    <xf numFmtId="165" fontId="2" fillId="0" borderId="22" xfId="0" applyNumberFormat="1" applyFont="1" applyFill="1" applyBorder="1"/>
    <xf numFmtId="0" fontId="2" fillId="0" borderId="19" xfId="0" applyFont="1" applyFill="1" applyBorder="1" applyAlignment="1">
      <alignment horizontal="center" wrapText="1"/>
    </xf>
    <xf numFmtId="167" fontId="2" fillId="6" borderId="27" xfId="0" applyNumberFormat="1" applyFont="1" applyFill="1" applyBorder="1" applyAlignment="1">
      <alignment horizontal="center" wrapText="1"/>
    </xf>
    <xf numFmtId="165" fontId="2" fillId="6" borderId="25" xfId="0" applyNumberFormat="1" applyFont="1" applyFill="1" applyBorder="1"/>
    <xf numFmtId="167" fontId="2" fillId="6" borderId="14" xfId="0" applyNumberFormat="1" applyFont="1" applyFill="1" applyBorder="1" applyAlignment="1">
      <alignment horizontal="center" wrapText="1"/>
    </xf>
    <xf numFmtId="167" fontId="2" fillId="6" borderId="32" xfId="0" applyNumberFormat="1" applyFont="1" applyFill="1" applyBorder="1" applyAlignment="1">
      <alignment horizontal="center" wrapText="1"/>
    </xf>
    <xf numFmtId="165" fontId="2" fillId="6" borderId="14" xfId="0" applyNumberFormat="1" applyFont="1" applyFill="1" applyBorder="1"/>
    <xf numFmtId="165" fontId="2" fillId="6" borderId="18" xfId="0" applyNumberFormat="1" applyFont="1" applyFill="1" applyBorder="1"/>
    <xf numFmtId="14" fontId="2" fillId="0" borderId="35" xfId="0" applyNumberFormat="1" applyFont="1" applyBorder="1" applyAlignment="1">
      <alignment horizontal="center" wrapText="1"/>
    </xf>
    <xf numFmtId="166" fontId="2" fillId="0" borderId="33" xfId="0" applyNumberFormat="1" applyFont="1" applyBorder="1" applyAlignment="1">
      <alignment horizontal="center" wrapText="1"/>
    </xf>
    <xf numFmtId="165" fontId="2" fillId="0" borderId="36" xfId="0" applyNumberFormat="1" applyFont="1" applyBorder="1"/>
    <xf numFmtId="165" fontId="2" fillId="0" borderId="32" xfId="0" applyNumberFormat="1" applyFont="1" applyBorder="1"/>
    <xf numFmtId="14" fontId="2" fillId="0" borderId="37" xfId="0" applyNumberFormat="1" applyFont="1" applyBorder="1" applyAlignment="1">
      <alignment horizontal="center" wrapText="1"/>
    </xf>
    <xf numFmtId="166" fontId="2" fillId="0" borderId="34" xfId="0" applyNumberFormat="1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167" fontId="2" fillId="0" borderId="23" xfId="0" applyNumberFormat="1" applyFont="1" applyBorder="1" applyAlignment="1">
      <alignment horizontal="center" wrapText="1"/>
    </xf>
    <xf numFmtId="0" fontId="2" fillId="0" borderId="33" xfId="0" applyFont="1" applyFill="1" applyBorder="1" applyAlignment="1">
      <alignment horizontal="center"/>
    </xf>
    <xf numFmtId="14" fontId="2" fillId="6" borderId="18" xfId="0" applyNumberFormat="1" applyFont="1" applyFill="1" applyBorder="1" applyAlignment="1">
      <alignment horizontal="center" wrapText="1"/>
    </xf>
    <xf numFmtId="14" fontId="2" fillId="6" borderId="19" xfId="0" applyNumberFormat="1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/>
    </xf>
    <xf numFmtId="166" fontId="2" fillId="6" borderId="20" xfId="0" applyNumberFormat="1" applyFont="1" applyFill="1" applyBorder="1" applyAlignment="1">
      <alignment horizontal="center" wrapText="1"/>
    </xf>
    <xf numFmtId="167" fontId="2" fillId="6" borderId="31" xfId="0" applyNumberFormat="1" applyFont="1" applyFill="1" applyBorder="1" applyAlignment="1">
      <alignment horizontal="center" wrapText="1"/>
    </xf>
    <xf numFmtId="14" fontId="2" fillId="6" borderId="25" xfId="0" applyNumberFormat="1" applyFont="1" applyFill="1" applyBorder="1" applyAlignment="1">
      <alignment horizontal="center" wrapText="1"/>
    </xf>
    <xf numFmtId="14" fontId="2" fillId="6" borderId="26" xfId="0" applyNumberFormat="1" applyFont="1" applyFill="1" applyBorder="1" applyAlignment="1">
      <alignment horizontal="center" wrapText="1"/>
    </xf>
    <xf numFmtId="0" fontId="2" fillId="6" borderId="26" xfId="0" applyFont="1" applyFill="1" applyBorder="1" applyAlignment="1">
      <alignment horizontal="center"/>
    </xf>
    <xf numFmtId="167" fontId="2" fillId="6" borderId="7" xfId="0" applyNumberFormat="1" applyFont="1" applyFill="1" applyBorder="1" applyAlignment="1">
      <alignment horizontal="center" wrapText="1"/>
    </xf>
    <xf numFmtId="0" fontId="7" fillId="6" borderId="19" xfId="0" applyFont="1" applyFill="1" applyBorder="1" applyAlignment="1">
      <alignment horizontal="center"/>
    </xf>
    <xf numFmtId="14" fontId="2" fillId="0" borderId="38" xfId="0" applyNumberFormat="1" applyFont="1" applyBorder="1" applyAlignment="1">
      <alignment horizontal="center" wrapText="1"/>
    </xf>
    <xf numFmtId="14" fontId="2" fillId="0" borderId="39" xfId="0" applyNumberFormat="1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2" fillId="0" borderId="39" xfId="0" applyFont="1" applyBorder="1" applyAlignment="1">
      <alignment horizontal="center"/>
    </xf>
    <xf numFmtId="166" fontId="2" fillId="0" borderId="39" xfId="0" applyNumberFormat="1" applyFont="1" applyBorder="1" applyAlignment="1">
      <alignment horizontal="center" wrapText="1"/>
    </xf>
    <xf numFmtId="167" fontId="2" fillId="0" borderId="40" xfId="0" applyNumberFormat="1" applyFont="1" applyBorder="1" applyAlignment="1">
      <alignment horizontal="center" wrapText="1"/>
    </xf>
    <xf numFmtId="165" fontId="2" fillId="0" borderId="39" xfId="0" applyNumberFormat="1" applyFont="1" applyBorder="1"/>
    <xf numFmtId="166" fontId="2" fillId="0" borderId="23" xfId="0" applyNumberFormat="1" applyFont="1" applyBorder="1" applyAlignment="1">
      <alignment horizontal="center" wrapText="1"/>
    </xf>
    <xf numFmtId="0" fontId="2" fillId="6" borderId="34" xfId="0" applyFont="1" applyFill="1" applyBorder="1" applyAlignment="1">
      <alignment horizontal="center" wrapText="1"/>
    </xf>
    <xf numFmtId="14" fontId="2" fillId="6" borderId="34" xfId="0" applyNumberFormat="1" applyFont="1" applyFill="1" applyBorder="1" applyAlignment="1">
      <alignment horizontal="center" wrapText="1"/>
    </xf>
    <xf numFmtId="14" fontId="2" fillId="6" borderId="14" xfId="0" applyNumberFormat="1" applyFont="1" applyFill="1" applyBorder="1" applyAlignment="1">
      <alignment horizontal="center" wrapText="1"/>
    </xf>
    <xf numFmtId="0" fontId="2" fillId="6" borderId="34" xfId="0" applyFont="1" applyFill="1" applyBorder="1" applyAlignment="1">
      <alignment horizontal="center"/>
    </xf>
    <xf numFmtId="166" fontId="2" fillId="6" borderId="34" xfId="0" applyNumberFormat="1" applyFont="1" applyFill="1" applyBorder="1" applyAlignment="1">
      <alignment horizontal="center" wrapText="1"/>
    </xf>
    <xf numFmtId="167" fontId="2" fillId="6" borderId="17" xfId="0" applyNumberFormat="1" applyFont="1" applyFill="1" applyBorder="1" applyAlignment="1">
      <alignment horizontal="center" wrapText="1"/>
    </xf>
    <xf numFmtId="0" fontId="2" fillId="6" borderId="29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 wrapText="1"/>
    </xf>
    <xf numFmtId="167" fontId="2" fillId="0" borderId="29" xfId="0" applyNumberFormat="1" applyFont="1" applyBorder="1" applyAlignment="1">
      <alignment horizontal="center" wrapText="1"/>
    </xf>
    <xf numFmtId="167" fontId="2" fillId="0" borderId="15" xfId="0" applyNumberFormat="1" applyFont="1" applyBorder="1" applyAlignment="1">
      <alignment horizontal="center" wrapText="1"/>
    </xf>
    <xf numFmtId="0" fontId="2" fillId="6" borderId="39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center"/>
    </xf>
    <xf numFmtId="166" fontId="2" fillId="6" borderId="14" xfId="0" applyNumberFormat="1" applyFont="1" applyFill="1" applyBorder="1" applyAlignment="1">
      <alignment horizontal="center" wrapText="1"/>
    </xf>
    <xf numFmtId="167" fontId="2" fillId="0" borderId="39" xfId="0" applyNumberFormat="1" applyFont="1" applyBorder="1" applyAlignment="1">
      <alignment horizontal="center" wrapText="1"/>
    </xf>
    <xf numFmtId="0" fontId="0" fillId="6" borderId="0" xfId="0" applyFill="1"/>
    <xf numFmtId="167" fontId="2" fillId="0" borderId="41" xfId="0" applyNumberFormat="1" applyFont="1" applyBorder="1" applyAlignment="1">
      <alignment horizontal="center" wrapText="1"/>
    </xf>
    <xf numFmtId="167" fontId="2" fillId="0" borderId="42" xfId="0" applyNumberFormat="1" applyFont="1" applyBorder="1" applyAlignment="1">
      <alignment horizontal="center" wrapText="1"/>
    </xf>
    <xf numFmtId="167" fontId="2" fillId="6" borderId="42" xfId="0" applyNumberFormat="1" applyFont="1" applyFill="1" applyBorder="1" applyAlignment="1">
      <alignment horizontal="center" wrapText="1"/>
    </xf>
    <xf numFmtId="14" fontId="2" fillId="6" borderId="12" xfId="0" applyNumberFormat="1" applyFont="1" applyFill="1" applyBorder="1" applyAlignment="1">
      <alignment horizontal="center" wrapText="1"/>
    </xf>
    <xf numFmtId="167" fontId="2" fillId="6" borderId="23" xfId="0" applyNumberFormat="1" applyFont="1" applyFill="1" applyBorder="1" applyAlignment="1">
      <alignment horizontal="center" wrapText="1"/>
    </xf>
    <xf numFmtId="167" fontId="2" fillId="6" borderId="41" xfId="0" applyNumberFormat="1" applyFont="1" applyFill="1" applyBorder="1" applyAlignment="1">
      <alignment horizontal="center" wrapText="1"/>
    </xf>
    <xf numFmtId="0" fontId="3" fillId="0" borderId="29" xfId="0" applyFont="1" applyBorder="1" applyAlignment="1"/>
    <xf numFmtId="167" fontId="3" fillId="0" borderId="29" xfId="0" applyNumberFormat="1" applyFont="1" applyBorder="1" applyAlignment="1">
      <alignment wrapText="1"/>
    </xf>
    <xf numFmtId="0" fontId="2" fillId="0" borderId="29" xfId="0" applyFont="1" applyBorder="1"/>
    <xf numFmtId="165" fontId="3" fillId="0" borderId="30" xfId="0" applyNumberFormat="1" applyFont="1" applyBorder="1"/>
    <xf numFmtId="165" fontId="3" fillId="0" borderId="0" xfId="0" applyNumberFormat="1" applyFont="1" applyBorder="1"/>
    <xf numFmtId="165" fontId="2" fillId="0" borderId="0" xfId="0" applyNumberFormat="1" applyFont="1"/>
    <xf numFmtId="0" fontId="0" fillId="0" borderId="0" xfId="0" applyFont="1"/>
    <xf numFmtId="165" fontId="2" fillId="0" borderId="0" xfId="0" applyNumberFormat="1" applyFont="1" applyFill="1" applyBorder="1"/>
    <xf numFmtId="0" fontId="6" fillId="4" borderId="44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 applyAlignment="1"/>
    <xf numFmtId="0" fontId="6" fillId="0" borderId="17" xfId="0" applyFont="1" applyFill="1" applyBorder="1" applyAlignment="1">
      <alignment horizontal="center" vertical="center" wrapText="1"/>
    </xf>
    <xf numFmtId="165" fontId="2" fillId="0" borderId="19" xfId="0" applyNumberFormat="1" applyFont="1" applyFill="1" applyBorder="1"/>
    <xf numFmtId="165" fontId="2" fillId="0" borderId="23" xfId="0" applyNumberFormat="1" applyFont="1" applyFill="1" applyBorder="1"/>
    <xf numFmtId="165" fontId="2" fillId="0" borderId="26" xfId="0" applyNumberFormat="1" applyFont="1" applyFill="1" applyBorder="1"/>
    <xf numFmtId="165" fontId="2" fillId="0" borderId="14" xfId="0" applyNumberFormat="1" applyFont="1" applyFill="1" applyBorder="1"/>
    <xf numFmtId="165" fontId="2" fillId="0" borderId="29" xfId="0" applyNumberFormat="1" applyFont="1" applyFill="1" applyBorder="1"/>
    <xf numFmtId="165" fontId="2" fillId="0" borderId="17" xfId="0" applyNumberFormat="1" applyFont="1" applyFill="1" applyBorder="1"/>
    <xf numFmtId="165" fontId="2" fillId="0" borderId="33" xfId="0" applyNumberFormat="1" applyFont="1" applyFill="1" applyBorder="1"/>
    <xf numFmtId="165" fontId="2" fillId="0" borderId="32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Font="1" applyFill="1"/>
    <xf numFmtId="0" fontId="6" fillId="7" borderId="17" xfId="0" applyFont="1" applyFill="1" applyBorder="1" applyAlignment="1">
      <alignment horizontal="center" vertical="center" wrapText="1"/>
    </xf>
    <xf numFmtId="165" fontId="2" fillId="0" borderId="39" xfId="0" applyNumberFormat="1" applyFont="1" applyFill="1" applyBorder="1"/>
    <xf numFmtId="165" fontId="2" fillId="0" borderId="40" xfId="0" applyNumberFormat="1" applyFont="1" applyBorder="1"/>
    <xf numFmtId="165" fontId="2" fillId="0" borderId="40" xfId="0" applyNumberFormat="1" applyFont="1" applyFill="1" applyBorder="1"/>
    <xf numFmtId="167" fontId="2" fillId="0" borderId="45" xfId="0" applyNumberFormat="1" applyFont="1" applyBorder="1" applyAlignment="1">
      <alignment horizontal="center" wrapText="1"/>
    </xf>
    <xf numFmtId="165" fontId="2" fillId="0" borderId="46" xfId="0" applyNumberFormat="1" applyFont="1" applyFill="1" applyBorder="1"/>
    <xf numFmtId="166" fontId="2" fillId="0" borderId="45" xfId="0" applyNumberFormat="1" applyFont="1" applyBorder="1" applyAlignment="1">
      <alignment horizontal="center" wrapText="1"/>
    </xf>
    <xf numFmtId="167" fontId="2" fillId="0" borderId="47" xfId="0" applyNumberFormat="1" applyFont="1" applyBorder="1" applyAlignment="1">
      <alignment horizontal="center" wrapText="1"/>
    </xf>
    <xf numFmtId="165" fontId="2" fillId="0" borderId="48" xfId="0" applyNumberFormat="1" applyFont="1" applyFill="1" applyBorder="1"/>
    <xf numFmtId="166" fontId="2" fillId="0" borderId="11" xfId="0" applyNumberFormat="1" applyFont="1" applyBorder="1" applyAlignment="1">
      <alignment horizontal="center" wrapText="1"/>
    </xf>
    <xf numFmtId="165" fontId="2" fillId="0" borderId="49" xfId="0" applyNumberFormat="1" applyFont="1" applyFill="1" applyBorder="1"/>
    <xf numFmtId="167" fontId="2" fillId="0" borderId="50" xfId="0" applyNumberFormat="1" applyFont="1" applyBorder="1" applyAlignment="1">
      <alignment horizontal="center" wrapText="1"/>
    </xf>
    <xf numFmtId="165" fontId="2" fillId="0" borderId="51" xfId="0" applyNumberFormat="1" applyFont="1" applyFill="1" applyBorder="1"/>
    <xf numFmtId="166" fontId="2" fillId="0" borderId="50" xfId="0" applyNumberFormat="1" applyFont="1" applyBorder="1" applyAlignment="1">
      <alignment horizontal="center" wrapText="1"/>
    </xf>
    <xf numFmtId="166" fontId="2" fillId="0" borderId="47" xfId="0" applyNumberFormat="1" applyFont="1" applyBorder="1" applyAlignment="1">
      <alignment horizontal="center" wrapText="1"/>
    </xf>
    <xf numFmtId="167" fontId="2" fillId="0" borderId="11" xfId="0" applyNumberFormat="1" applyFont="1" applyBorder="1" applyAlignment="1">
      <alignment horizontal="center" wrapText="1"/>
    </xf>
    <xf numFmtId="167" fontId="2" fillId="6" borderId="45" xfId="0" applyNumberFormat="1" applyFont="1" applyFill="1" applyBorder="1" applyAlignment="1">
      <alignment horizontal="center" wrapText="1"/>
    </xf>
    <xf numFmtId="166" fontId="2" fillId="6" borderId="45" xfId="0" applyNumberFormat="1" applyFont="1" applyFill="1" applyBorder="1" applyAlignment="1">
      <alignment horizontal="center" wrapText="1"/>
    </xf>
    <xf numFmtId="167" fontId="2" fillId="6" borderId="47" xfId="0" applyNumberFormat="1" applyFont="1" applyFill="1" applyBorder="1" applyAlignment="1">
      <alignment horizontal="center" wrapText="1"/>
    </xf>
    <xf numFmtId="167" fontId="2" fillId="6" borderId="50" xfId="0" applyNumberFormat="1" applyFont="1" applyFill="1" applyBorder="1" applyAlignment="1">
      <alignment horizontal="center" wrapText="1"/>
    </xf>
    <xf numFmtId="166" fontId="2" fillId="6" borderId="50" xfId="0" applyNumberFormat="1" applyFont="1" applyFill="1" applyBorder="1" applyAlignment="1">
      <alignment horizontal="center" wrapText="1"/>
    </xf>
    <xf numFmtId="166" fontId="2" fillId="6" borderId="47" xfId="0" applyNumberFormat="1" applyFont="1" applyFill="1" applyBorder="1" applyAlignment="1">
      <alignment horizontal="center" wrapText="1"/>
    </xf>
    <xf numFmtId="164" fontId="2" fillId="0" borderId="45" xfId="2" applyFont="1" applyBorder="1" applyAlignment="1">
      <alignment horizontal="center" wrapText="1"/>
    </xf>
    <xf numFmtId="14" fontId="2" fillId="6" borderId="52" xfId="0" applyNumberFormat="1" applyFont="1" applyFill="1" applyBorder="1" applyAlignment="1">
      <alignment horizontal="center" wrapText="1"/>
    </xf>
    <xf numFmtId="14" fontId="2" fillId="6" borderId="53" xfId="0" applyNumberFormat="1" applyFont="1" applyFill="1" applyBorder="1" applyAlignment="1">
      <alignment horizontal="center" wrapText="1"/>
    </xf>
    <xf numFmtId="0" fontId="2" fillId="6" borderId="53" xfId="0" applyFont="1" applyFill="1" applyBorder="1" applyAlignment="1">
      <alignment horizontal="center" wrapText="1"/>
    </xf>
    <xf numFmtId="0" fontId="2" fillId="6" borderId="53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165" fontId="2" fillId="0" borderId="43" xfId="0" applyNumberFormat="1" applyFont="1" applyFill="1" applyBorder="1"/>
    <xf numFmtId="165" fontId="2" fillId="0" borderId="28" xfId="0" applyNumberFormat="1" applyFont="1" applyFill="1" applyBorder="1"/>
    <xf numFmtId="0" fontId="2" fillId="0" borderId="20" xfId="0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165" fontId="2" fillId="0" borderId="54" xfId="0" applyNumberFormat="1" applyFont="1" applyFill="1" applyBorder="1"/>
    <xf numFmtId="165" fontId="2" fillId="0" borderId="55" xfId="0" applyNumberFormat="1" applyFont="1" applyFill="1" applyBorder="1"/>
    <xf numFmtId="165" fontId="2" fillId="0" borderId="18" xfId="0" applyNumberFormat="1" applyFont="1" applyFill="1" applyBorder="1"/>
    <xf numFmtId="165" fontId="2" fillId="0" borderId="25" xfId="0" applyNumberFormat="1" applyFont="1" applyFill="1" applyBorder="1"/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5" fontId="2" fillId="0" borderId="56" xfId="0" applyNumberFormat="1" applyFont="1" applyFill="1" applyBorder="1"/>
    <xf numFmtId="0" fontId="2" fillId="6" borderId="24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14" fontId="0" fillId="0" borderId="0" xfId="0" applyNumberFormat="1"/>
    <xf numFmtId="0" fontId="2" fillId="0" borderId="57" xfId="0" applyFont="1" applyBorder="1" applyAlignment="1">
      <alignment horizontal="center"/>
    </xf>
    <xf numFmtId="165" fontId="2" fillId="0" borderId="58" xfId="0" applyNumberFormat="1" applyFont="1" applyFill="1" applyBorder="1"/>
    <xf numFmtId="165" fontId="2" fillId="0" borderId="38" xfId="0" applyNumberFormat="1" applyFont="1" applyFill="1" applyBorder="1"/>
    <xf numFmtId="0" fontId="3" fillId="0" borderId="23" xfId="0" applyFont="1" applyBorder="1" applyAlignment="1"/>
    <xf numFmtId="0" fontId="0" fillId="0" borderId="23" xfId="0" applyFont="1" applyBorder="1"/>
    <xf numFmtId="165" fontId="3" fillId="0" borderId="23" xfId="0" applyNumberFormat="1" applyFont="1" applyFill="1" applyBorder="1"/>
    <xf numFmtId="0" fontId="2" fillId="0" borderId="23" xfId="0" applyFont="1" applyFill="1" applyBorder="1"/>
    <xf numFmtId="0" fontId="0" fillId="0" borderId="23" xfId="0" applyFont="1" applyFill="1" applyBorder="1"/>
    <xf numFmtId="165" fontId="2" fillId="0" borderId="23" xfId="1" applyFont="1" applyFill="1" applyBorder="1"/>
    <xf numFmtId="0" fontId="3" fillId="0" borderId="2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2</xdr:row>
      <xdr:rowOff>76199</xdr:rowOff>
    </xdr:from>
    <xdr:to>
      <xdr:col>7</xdr:col>
      <xdr:colOff>1819275</xdr:colOff>
      <xdr:row>6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352424"/>
          <a:ext cx="8286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W276"/>
  <sheetViews>
    <sheetView tabSelected="1" topLeftCell="B257" zoomScaleNormal="100" zoomScaleSheetLayoutView="100" workbookViewId="0">
      <selection activeCell="X289" sqref="X289"/>
    </sheetView>
  </sheetViews>
  <sheetFormatPr baseColWidth="10" defaultRowHeight="15" x14ac:dyDescent="0.25"/>
  <cols>
    <col min="1" max="1" width="11.42578125" hidden="1" customWidth="1"/>
    <col min="2" max="2" width="2.5703125" customWidth="1"/>
    <col min="3" max="3" width="11.42578125" hidden="1" customWidth="1"/>
    <col min="4" max="4" width="10.42578125" customWidth="1"/>
    <col min="5" max="5" width="12.42578125" customWidth="1"/>
    <col min="6" max="6" width="12.28515625" customWidth="1"/>
    <col min="7" max="7" width="13.7109375" customWidth="1"/>
    <col min="8" max="8" width="28.140625" customWidth="1"/>
    <col min="9" max="9" width="13.28515625" customWidth="1"/>
    <col min="10" max="11" width="14.85546875" hidden="1" customWidth="1"/>
    <col min="12" max="12" width="13" hidden="1" customWidth="1"/>
    <col min="13" max="18" width="16.5703125" hidden="1" customWidth="1"/>
    <col min="19" max="19" width="18" style="150" customWidth="1"/>
    <col min="20" max="21" width="16.5703125" style="150" hidden="1" customWidth="1"/>
    <col min="22" max="22" width="14.5703125" style="150" customWidth="1"/>
    <col min="23" max="23" width="17.42578125" style="150" customWidth="1"/>
  </cols>
  <sheetData>
    <row r="1" spans="4:23" x14ac:dyDescent="0.25">
      <c r="D1" s="1"/>
      <c r="E1" s="1"/>
      <c r="F1" s="1"/>
      <c r="G1" s="1"/>
      <c r="H1" s="2"/>
      <c r="I1" s="1"/>
      <c r="J1" s="1"/>
      <c r="K1" s="1"/>
    </row>
    <row r="2" spans="4:23" ht="6.75" customHeight="1" thickBot="1" x14ac:dyDescent="0.3">
      <c r="D2" s="3"/>
      <c r="E2" s="3"/>
      <c r="F2" s="3"/>
      <c r="G2" s="3"/>
      <c r="H2" s="4"/>
      <c r="I2" s="3"/>
      <c r="J2" s="3"/>
      <c r="K2" s="3"/>
      <c r="L2" s="5"/>
      <c r="M2" s="5"/>
      <c r="N2" s="5"/>
      <c r="O2" s="5"/>
      <c r="P2" s="5"/>
      <c r="Q2" s="5"/>
      <c r="R2" s="5"/>
      <c r="S2" s="151"/>
      <c r="T2" s="151"/>
      <c r="U2" s="151"/>
      <c r="V2" s="151"/>
      <c r="W2" s="151"/>
    </row>
    <row r="3" spans="4:23" x14ac:dyDescent="0.25">
      <c r="D3" s="221"/>
      <c r="E3" s="222"/>
      <c r="F3" s="222"/>
      <c r="G3" s="222"/>
      <c r="H3" s="222"/>
      <c r="I3" s="222"/>
      <c r="J3" s="223"/>
      <c r="K3" s="222"/>
      <c r="L3" s="221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</row>
    <row r="4" spans="4:23" x14ac:dyDescent="0.25">
      <c r="D4" s="224"/>
      <c r="E4" s="225"/>
      <c r="F4" s="225"/>
      <c r="G4" s="225"/>
      <c r="H4" s="225"/>
      <c r="I4" s="225"/>
      <c r="J4" s="226"/>
      <c r="K4" s="225"/>
      <c r="L4" s="224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</row>
    <row r="5" spans="4:23" x14ac:dyDescent="0.25">
      <c r="D5" s="224"/>
      <c r="E5" s="225"/>
      <c r="F5" s="225"/>
      <c r="G5" s="225"/>
      <c r="H5" s="225"/>
      <c r="I5" s="225"/>
      <c r="J5" s="226"/>
      <c r="K5" s="225"/>
      <c r="L5" s="224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</row>
    <row r="6" spans="4:23" x14ac:dyDescent="0.25">
      <c r="D6" s="224"/>
      <c r="E6" s="225"/>
      <c r="F6" s="225"/>
      <c r="G6" s="225"/>
      <c r="H6" s="225"/>
      <c r="I6" s="225"/>
      <c r="J6" s="226"/>
      <c r="K6" s="225"/>
      <c r="L6" s="224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</row>
    <row r="7" spans="4:23" ht="14.25" customHeight="1" thickBot="1" x14ac:dyDescent="0.3">
      <c r="D7" s="227"/>
      <c r="E7" s="228"/>
      <c r="F7" s="228"/>
      <c r="G7" s="228"/>
      <c r="H7" s="228"/>
      <c r="I7" s="228"/>
      <c r="J7" s="229"/>
      <c r="K7" s="225"/>
      <c r="L7" s="227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</row>
    <row r="8" spans="4:23" ht="15" hidden="1" customHeight="1" x14ac:dyDescent="0.25"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52"/>
      <c r="T8" s="152"/>
      <c r="U8" s="152"/>
      <c r="V8" s="152"/>
      <c r="W8" s="152"/>
    </row>
    <row r="9" spans="4:23" ht="15.75" thickBot="1" x14ac:dyDescent="0.3">
      <c r="D9" s="230" t="s">
        <v>0</v>
      </c>
      <c r="E9" s="231"/>
      <c r="F9" s="231"/>
      <c r="G9" s="231"/>
      <c r="H9" s="231"/>
      <c r="I9" s="231"/>
      <c r="J9" s="232"/>
      <c r="K9" s="231"/>
      <c r="L9" s="230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</row>
    <row r="10" spans="4:23" ht="15.75" thickBot="1" x14ac:dyDescent="0.3">
      <c r="D10" s="233" t="s">
        <v>554</v>
      </c>
      <c r="E10" s="234"/>
      <c r="F10" s="234"/>
      <c r="G10" s="234"/>
      <c r="H10" s="234"/>
      <c r="I10" s="234"/>
      <c r="J10" s="235"/>
      <c r="K10" s="234"/>
      <c r="L10" s="233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</row>
    <row r="11" spans="4:23" ht="15.75" hidden="1" thickBot="1" x14ac:dyDescent="0.3">
      <c r="D11" s="149"/>
      <c r="E11" s="7"/>
      <c r="F11" s="7"/>
      <c r="G11" s="7"/>
      <c r="H11" s="7"/>
      <c r="I11" s="7"/>
      <c r="J11" s="7"/>
      <c r="K11" s="7"/>
      <c r="L11" s="7"/>
      <c r="M11" s="7"/>
      <c r="N11" s="236" t="s">
        <v>1</v>
      </c>
      <c r="O11" s="237"/>
      <c r="P11" s="238"/>
      <c r="Q11" s="239" t="s">
        <v>2</v>
      </c>
      <c r="R11" s="240"/>
      <c r="S11" s="241"/>
      <c r="T11" s="242" t="s">
        <v>3</v>
      </c>
      <c r="U11" s="243"/>
      <c r="V11" s="244" t="s">
        <v>4</v>
      </c>
      <c r="W11" s="245"/>
    </row>
    <row r="12" spans="4:23" ht="42.75" customHeight="1" thickBot="1" x14ac:dyDescent="0.3">
      <c r="D12" s="8" t="s">
        <v>5</v>
      </c>
      <c r="E12" s="8" t="s">
        <v>6</v>
      </c>
      <c r="F12" s="9" t="s">
        <v>552</v>
      </c>
      <c r="G12" s="9" t="s">
        <v>7</v>
      </c>
      <c r="H12" s="10" t="s">
        <v>8</v>
      </c>
      <c r="I12" s="10" t="s">
        <v>9</v>
      </c>
      <c r="J12" s="10" t="s">
        <v>10</v>
      </c>
      <c r="K12" s="148" t="s">
        <v>11</v>
      </c>
      <c r="L12" s="11" t="s">
        <v>12</v>
      </c>
      <c r="M12" s="11" t="s">
        <v>13</v>
      </c>
      <c r="N12" s="12" t="s">
        <v>14</v>
      </c>
      <c r="O12" s="12" t="s">
        <v>15</v>
      </c>
      <c r="P12" s="12" t="s">
        <v>16</v>
      </c>
      <c r="Q12" s="12" t="s">
        <v>17</v>
      </c>
      <c r="R12" s="12" t="s">
        <v>18</v>
      </c>
      <c r="S12" s="13" t="s">
        <v>551</v>
      </c>
      <c r="T12" s="153" t="s">
        <v>19</v>
      </c>
      <c r="U12" s="153" t="s">
        <v>20</v>
      </c>
      <c r="V12" s="164" t="s">
        <v>550</v>
      </c>
      <c r="W12" s="164" t="s">
        <v>558</v>
      </c>
    </row>
    <row r="13" spans="4:23" ht="17.25" customHeight="1" thickBot="1" x14ac:dyDescent="0.3">
      <c r="D13" s="110" t="s">
        <v>21</v>
      </c>
      <c r="E13" s="111">
        <v>45175</v>
      </c>
      <c r="F13" s="111">
        <v>45175</v>
      </c>
      <c r="G13" s="112" t="s">
        <v>22</v>
      </c>
      <c r="H13" s="113" t="s">
        <v>23</v>
      </c>
      <c r="I13" s="113" t="s">
        <v>24</v>
      </c>
      <c r="J13" s="18">
        <v>375</v>
      </c>
      <c r="K13" s="19">
        <v>1875</v>
      </c>
      <c r="L13" s="20">
        <v>1</v>
      </c>
      <c r="M13" s="21">
        <f t="shared" ref="M13:M76" si="0">+J13*L13</f>
        <v>375</v>
      </c>
      <c r="N13" s="21"/>
      <c r="O13" s="21"/>
      <c r="P13" s="21"/>
      <c r="Q13" s="21">
        <f>+N13+L13</f>
        <v>1</v>
      </c>
      <c r="R13" s="21">
        <f>+P13+M13</f>
        <v>375</v>
      </c>
      <c r="S13" s="165">
        <f>+R13/Q13</f>
        <v>375</v>
      </c>
      <c r="T13" s="154">
        <v>1</v>
      </c>
      <c r="U13" s="154">
        <f>+S13*T13</f>
        <v>375</v>
      </c>
      <c r="V13" s="165">
        <f>+Q13-T13</f>
        <v>0</v>
      </c>
      <c r="W13" s="165">
        <f>+V13*S13</f>
        <v>0</v>
      </c>
    </row>
    <row r="14" spans="4:23" ht="23.25" customHeight="1" thickBot="1" x14ac:dyDescent="0.3">
      <c r="D14" s="43" t="s">
        <v>21</v>
      </c>
      <c r="E14" s="44">
        <v>44544</v>
      </c>
      <c r="F14" s="44">
        <v>44243</v>
      </c>
      <c r="G14" s="45" t="s">
        <v>25</v>
      </c>
      <c r="H14" s="191" t="s">
        <v>26</v>
      </c>
      <c r="I14" s="192" t="s">
        <v>27</v>
      </c>
      <c r="J14" s="168">
        <v>144.12532637075719</v>
      </c>
      <c r="K14" s="19">
        <v>49290.861618798961</v>
      </c>
      <c r="L14" s="27">
        <f>148</f>
        <v>148</v>
      </c>
      <c r="M14" s="28">
        <f t="shared" si="0"/>
        <v>21330.548302872063</v>
      </c>
      <c r="N14" s="28">
        <v>200</v>
      </c>
      <c r="O14" s="28">
        <v>135</v>
      </c>
      <c r="P14" s="28">
        <f>+N14*O14</f>
        <v>27000</v>
      </c>
      <c r="Q14" s="21">
        <f>+N14+L14</f>
        <v>348</v>
      </c>
      <c r="R14" s="166">
        <f>+P14+M14</f>
        <v>48330.548302872063</v>
      </c>
      <c r="S14" s="193">
        <f>+R14/Q14</f>
        <v>138.88088592779329</v>
      </c>
      <c r="T14" s="169">
        <v>138</v>
      </c>
      <c r="U14" s="167">
        <f t="shared" ref="U14:U77" si="1">+S14*T14</f>
        <v>19165.562258035472</v>
      </c>
      <c r="V14" s="194">
        <f t="shared" ref="V14:V77" si="2">+Q14-T14</f>
        <v>210</v>
      </c>
      <c r="W14" s="158">
        <f t="shared" ref="W14:W77" si="3">+V14*S14</f>
        <v>29164.986044836591</v>
      </c>
    </row>
    <row r="15" spans="4:23" ht="24.75" customHeight="1" thickBot="1" x14ac:dyDescent="0.3">
      <c r="D15" s="50" t="s">
        <v>21</v>
      </c>
      <c r="E15" s="37">
        <v>44456</v>
      </c>
      <c r="F15" s="37">
        <v>44370</v>
      </c>
      <c r="G15" s="38" t="s">
        <v>28</v>
      </c>
      <c r="H15" s="39" t="s">
        <v>29</v>
      </c>
      <c r="I15" s="39" t="s">
        <v>24</v>
      </c>
      <c r="J15" s="30">
        <v>180</v>
      </c>
      <c r="K15" s="19">
        <v>1260</v>
      </c>
      <c r="L15" s="27">
        <v>1</v>
      </c>
      <c r="M15" s="28">
        <f t="shared" si="0"/>
        <v>180</v>
      </c>
      <c r="N15" s="28"/>
      <c r="O15" s="28"/>
      <c r="P15" s="28"/>
      <c r="Q15" s="21">
        <f t="shared" ref="Q15:Q78" si="4">+N15+L15</f>
        <v>1</v>
      </c>
      <c r="R15" s="21">
        <f t="shared" ref="R15:R78" si="5">+P15+M15</f>
        <v>180</v>
      </c>
      <c r="S15" s="157">
        <f t="shared" ref="S15:S78" si="6">+R15/Q15</f>
        <v>180</v>
      </c>
      <c r="T15" s="155">
        <v>1</v>
      </c>
      <c r="U15" s="154">
        <f t="shared" si="1"/>
        <v>180</v>
      </c>
      <c r="V15" s="157">
        <f t="shared" si="2"/>
        <v>0</v>
      </c>
      <c r="W15" s="157">
        <f t="shared" si="3"/>
        <v>0</v>
      </c>
    </row>
    <row r="16" spans="4:23" ht="15.75" thickBot="1" x14ac:dyDescent="0.3">
      <c r="D16" s="14" t="s">
        <v>21</v>
      </c>
      <c r="E16" s="15">
        <v>44456</v>
      </c>
      <c r="F16" s="15">
        <v>44370</v>
      </c>
      <c r="G16" s="16" t="s">
        <v>30</v>
      </c>
      <c r="H16" s="17" t="s">
        <v>31</v>
      </c>
      <c r="I16" s="195" t="s">
        <v>24</v>
      </c>
      <c r="J16" s="170">
        <v>225</v>
      </c>
      <c r="K16" s="19">
        <v>2700</v>
      </c>
      <c r="L16" s="27">
        <v>13</v>
      </c>
      <c r="M16" s="28">
        <f t="shared" si="0"/>
        <v>2925</v>
      </c>
      <c r="N16" s="28"/>
      <c r="O16" s="28"/>
      <c r="P16" s="28"/>
      <c r="Q16" s="21">
        <f t="shared" si="4"/>
        <v>13</v>
      </c>
      <c r="R16" s="166">
        <f t="shared" si="5"/>
        <v>2925</v>
      </c>
      <c r="S16" s="197">
        <f t="shared" si="6"/>
        <v>225</v>
      </c>
      <c r="T16" s="169">
        <v>3</v>
      </c>
      <c r="U16" s="167">
        <f t="shared" si="1"/>
        <v>675</v>
      </c>
      <c r="V16" s="199">
        <f t="shared" si="2"/>
        <v>10</v>
      </c>
      <c r="W16" s="154">
        <f t="shared" si="3"/>
        <v>2250</v>
      </c>
    </row>
    <row r="17" spans="4:23" ht="15.75" thickBot="1" x14ac:dyDescent="0.3">
      <c r="D17" s="31" t="s">
        <v>21</v>
      </c>
      <c r="E17" s="32">
        <v>43504</v>
      </c>
      <c r="F17" s="32">
        <v>42774</v>
      </c>
      <c r="G17" s="33" t="s">
        <v>32</v>
      </c>
      <c r="H17" s="33" t="s">
        <v>33</v>
      </c>
      <c r="I17" s="196" t="s">
        <v>24</v>
      </c>
      <c r="J17" s="171">
        <v>115</v>
      </c>
      <c r="K17" s="34">
        <v>690</v>
      </c>
      <c r="L17" s="35">
        <v>6</v>
      </c>
      <c r="M17" s="36">
        <f t="shared" si="0"/>
        <v>690</v>
      </c>
      <c r="N17" s="36"/>
      <c r="O17" s="36"/>
      <c r="P17" s="36"/>
      <c r="Q17" s="21">
        <f t="shared" si="4"/>
        <v>6</v>
      </c>
      <c r="R17" s="166">
        <f t="shared" si="5"/>
        <v>690</v>
      </c>
      <c r="S17" s="198">
        <f t="shared" si="6"/>
        <v>115</v>
      </c>
      <c r="T17" s="172"/>
      <c r="U17" s="167">
        <f t="shared" si="1"/>
        <v>0</v>
      </c>
      <c r="V17" s="200">
        <f t="shared" si="2"/>
        <v>6</v>
      </c>
      <c r="W17" s="156">
        <f t="shared" si="3"/>
        <v>690</v>
      </c>
    </row>
    <row r="18" spans="4:23" ht="18" customHeight="1" thickBot="1" x14ac:dyDescent="0.3">
      <c r="D18" s="37" t="s">
        <v>21</v>
      </c>
      <c r="E18" s="37">
        <v>44456</v>
      </c>
      <c r="F18" s="37">
        <v>43630</v>
      </c>
      <c r="G18" s="38" t="s">
        <v>34</v>
      </c>
      <c r="H18" s="39" t="s">
        <v>35</v>
      </c>
      <c r="I18" s="39" t="s">
        <v>24</v>
      </c>
      <c r="J18" s="40">
        <v>150</v>
      </c>
      <c r="K18" s="41">
        <v>300</v>
      </c>
      <c r="L18" s="42">
        <v>0</v>
      </c>
      <c r="M18" s="42">
        <f t="shared" si="0"/>
        <v>0</v>
      </c>
      <c r="N18" s="42"/>
      <c r="O18" s="42"/>
      <c r="P18" s="42"/>
      <c r="Q18" s="21">
        <f t="shared" si="4"/>
        <v>0</v>
      </c>
      <c r="R18" s="21">
        <f t="shared" si="5"/>
        <v>0</v>
      </c>
      <c r="S18" s="157">
        <v>0</v>
      </c>
      <c r="T18" s="157"/>
      <c r="U18" s="154">
        <f t="shared" si="1"/>
        <v>0</v>
      </c>
      <c r="V18" s="157">
        <f t="shared" si="2"/>
        <v>0</v>
      </c>
      <c r="W18" s="157">
        <f t="shared" si="3"/>
        <v>0</v>
      </c>
    </row>
    <row r="19" spans="4:23" ht="21" customHeight="1" thickBot="1" x14ac:dyDescent="0.3">
      <c r="D19" s="43" t="s">
        <v>21</v>
      </c>
      <c r="E19" s="44">
        <v>44648</v>
      </c>
      <c r="F19" s="44">
        <v>44648</v>
      </c>
      <c r="G19" s="45" t="s">
        <v>36</v>
      </c>
      <c r="H19" s="46" t="s">
        <v>37</v>
      </c>
      <c r="I19" s="201" t="s">
        <v>24</v>
      </c>
      <c r="J19" s="173">
        <v>454.1028571428572</v>
      </c>
      <c r="K19" s="47">
        <v>3178.7200000000003</v>
      </c>
      <c r="L19" s="48">
        <v>4</v>
      </c>
      <c r="M19" s="49">
        <f t="shared" si="0"/>
        <v>1816.4114285714288</v>
      </c>
      <c r="N19" s="49"/>
      <c r="O19" s="49"/>
      <c r="P19" s="49"/>
      <c r="Q19" s="21">
        <f t="shared" si="4"/>
        <v>4</v>
      </c>
      <c r="R19" s="166">
        <f t="shared" si="5"/>
        <v>1816.4114285714288</v>
      </c>
      <c r="S19" s="193">
        <f t="shared" si="6"/>
        <v>454.1028571428572</v>
      </c>
      <c r="T19" s="174"/>
      <c r="U19" s="167">
        <f t="shared" si="1"/>
        <v>0</v>
      </c>
      <c r="V19" s="194">
        <f t="shared" si="2"/>
        <v>4</v>
      </c>
      <c r="W19" s="158">
        <f t="shared" si="3"/>
        <v>1816.4114285714288</v>
      </c>
    </row>
    <row r="20" spans="4:23" ht="22.5" customHeight="1" thickBot="1" x14ac:dyDescent="0.3">
      <c r="D20" s="50" t="s">
        <v>21</v>
      </c>
      <c r="E20" s="37">
        <v>44456</v>
      </c>
      <c r="F20" s="37">
        <v>43166</v>
      </c>
      <c r="G20" s="38" t="s">
        <v>38</v>
      </c>
      <c r="H20" s="39" t="s">
        <v>39</v>
      </c>
      <c r="I20" s="39" t="s">
        <v>24</v>
      </c>
      <c r="J20" s="40">
        <v>150</v>
      </c>
      <c r="K20" s="51">
        <v>150</v>
      </c>
      <c r="L20" s="42">
        <v>0</v>
      </c>
      <c r="M20" s="52">
        <f t="shared" si="0"/>
        <v>0</v>
      </c>
      <c r="N20" s="53"/>
      <c r="O20" s="53"/>
      <c r="P20" s="53"/>
      <c r="Q20" s="21">
        <f t="shared" si="4"/>
        <v>0</v>
      </c>
      <c r="R20" s="21">
        <f t="shared" si="5"/>
        <v>0</v>
      </c>
      <c r="S20" s="157">
        <v>0</v>
      </c>
      <c r="T20" s="159"/>
      <c r="U20" s="154">
        <f t="shared" si="1"/>
        <v>0</v>
      </c>
      <c r="V20" s="157">
        <f t="shared" si="2"/>
        <v>0</v>
      </c>
      <c r="W20" s="157">
        <f t="shared" si="3"/>
        <v>0</v>
      </c>
    </row>
    <row r="21" spans="4:23" ht="15.75" thickBot="1" x14ac:dyDescent="0.3">
      <c r="D21" s="14" t="s">
        <v>21</v>
      </c>
      <c r="E21" s="15">
        <v>43565</v>
      </c>
      <c r="F21" s="15">
        <v>42835</v>
      </c>
      <c r="G21" s="16" t="s">
        <v>40</v>
      </c>
      <c r="H21" s="16" t="s">
        <v>41</v>
      </c>
      <c r="I21" s="195" t="s">
        <v>24</v>
      </c>
      <c r="J21" s="175">
        <v>215</v>
      </c>
      <c r="K21" s="19">
        <v>2150</v>
      </c>
      <c r="L21" s="20">
        <v>10</v>
      </c>
      <c r="M21" s="21">
        <f t="shared" si="0"/>
        <v>2150</v>
      </c>
      <c r="N21" s="21"/>
      <c r="O21" s="21"/>
      <c r="P21" s="21"/>
      <c r="Q21" s="21">
        <f t="shared" si="4"/>
        <v>10</v>
      </c>
      <c r="R21" s="166">
        <f t="shared" si="5"/>
        <v>2150</v>
      </c>
      <c r="S21" s="197">
        <f t="shared" si="6"/>
        <v>215</v>
      </c>
      <c r="T21" s="176"/>
      <c r="U21" s="167">
        <f t="shared" si="1"/>
        <v>0</v>
      </c>
      <c r="V21" s="199">
        <f t="shared" si="2"/>
        <v>10</v>
      </c>
      <c r="W21" s="154">
        <f t="shared" si="3"/>
        <v>2150</v>
      </c>
    </row>
    <row r="22" spans="4:23" ht="15.75" thickBot="1" x14ac:dyDescent="0.3">
      <c r="D22" s="22" t="s">
        <v>21</v>
      </c>
      <c r="E22" s="23">
        <v>43566</v>
      </c>
      <c r="F22" s="23">
        <v>42836</v>
      </c>
      <c r="G22" s="24" t="s">
        <v>42</v>
      </c>
      <c r="H22" s="24" t="s">
        <v>43</v>
      </c>
      <c r="I22" s="202" t="s">
        <v>24</v>
      </c>
      <c r="J22" s="168">
        <v>215</v>
      </c>
      <c r="K22" s="19">
        <v>2150</v>
      </c>
      <c r="L22" s="27">
        <v>10</v>
      </c>
      <c r="M22" s="28">
        <f t="shared" si="0"/>
        <v>2150</v>
      </c>
      <c r="N22" s="28"/>
      <c r="O22" s="28"/>
      <c r="P22" s="28"/>
      <c r="Q22" s="21">
        <f t="shared" si="4"/>
        <v>10</v>
      </c>
      <c r="R22" s="166">
        <f t="shared" si="5"/>
        <v>2150</v>
      </c>
      <c r="S22" s="204">
        <f t="shared" si="6"/>
        <v>215</v>
      </c>
      <c r="T22" s="169"/>
      <c r="U22" s="167">
        <f t="shared" si="1"/>
        <v>0</v>
      </c>
      <c r="V22" s="82">
        <f t="shared" si="2"/>
        <v>10</v>
      </c>
      <c r="W22" s="155">
        <f t="shared" si="3"/>
        <v>2150</v>
      </c>
    </row>
    <row r="23" spans="4:23" ht="15" customHeight="1" thickBot="1" x14ac:dyDescent="0.3">
      <c r="D23" s="31" t="s">
        <v>21</v>
      </c>
      <c r="E23" s="32">
        <v>44459</v>
      </c>
      <c r="F23" s="32" t="s">
        <v>553</v>
      </c>
      <c r="G23" s="33" t="s">
        <v>44</v>
      </c>
      <c r="H23" s="33" t="s">
        <v>45</v>
      </c>
      <c r="I23" s="203" t="s">
        <v>24</v>
      </c>
      <c r="J23" s="171">
        <v>350</v>
      </c>
      <c r="K23" s="34">
        <v>13300</v>
      </c>
      <c r="L23" s="35">
        <v>23</v>
      </c>
      <c r="M23" s="36">
        <f t="shared" si="0"/>
        <v>8050</v>
      </c>
      <c r="N23" s="36"/>
      <c r="O23" s="36"/>
      <c r="P23" s="36"/>
      <c r="Q23" s="21">
        <f t="shared" si="4"/>
        <v>23</v>
      </c>
      <c r="R23" s="166">
        <f t="shared" si="5"/>
        <v>8050</v>
      </c>
      <c r="S23" s="198">
        <f t="shared" si="6"/>
        <v>350</v>
      </c>
      <c r="T23" s="172">
        <v>5</v>
      </c>
      <c r="U23" s="167">
        <f t="shared" si="1"/>
        <v>1750</v>
      </c>
      <c r="V23" s="200">
        <f t="shared" si="2"/>
        <v>18</v>
      </c>
      <c r="W23" s="156">
        <f t="shared" si="3"/>
        <v>6300</v>
      </c>
    </row>
    <row r="24" spans="4:23" ht="18.75" customHeight="1" thickBot="1" x14ac:dyDescent="0.3">
      <c r="D24" s="37" t="s">
        <v>21</v>
      </c>
      <c r="E24" s="37">
        <v>43532</v>
      </c>
      <c r="F24" s="37">
        <v>43167</v>
      </c>
      <c r="G24" s="38" t="s">
        <v>46</v>
      </c>
      <c r="H24" s="55" t="s">
        <v>47</v>
      </c>
      <c r="I24" s="39" t="s">
        <v>24</v>
      </c>
      <c r="J24" s="40">
        <v>150</v>
      </c>
      <c r="K24" s="41">
        <v>0</v>
      </c>
      <c r="L24" s="42">
        <v>0</v>
      </c>
      <c r="M24" s="42">
        <f t="shared" si="0"/>
        <v>0</v>
      </c>
      <c r="N24" s="42"/>
      <c r="O24" s="42"/>
      <c r="P24" s="42"/>
      <c r="Q24" s="21">
        <f t="shared" si="4"/>
        <v>0</v>
      </c>
      <c r="R24" s="21">
        <f t="shared" si="5"/>
        <v>0</v>
      </c>
      <c r="S24" s="157">
        <v>0</v>
      </c>
      <c r="T24" s="157"/>
      <c r="U24" s="154">
        <f t="shared" si="1"/>
        <v>0</v>
      </c>
      <c r="V24" s="157">
        <f t="shared" si="2"/>
        <v>0</v>
      </c>
      <c r="W24" s="157">
        <f t="shared" si="3"/>
        <v>0</v>
      </c>
    </row>
    <row r="25" spans="4:23" ht="15.75" thickBot="1" x14ac:dyDescent="0.3">
      <c r="D25" s="14" t="s">
        <v>21</v>
      </c>
      <c r="E25" s="15">
        <v>43532</v>
      </c>
      <c r="F25" s="15">
        <v>43167</v>
      </c>
      <c r="G25" s="16" t="s">
        <v>48</v>
      </c>
      <c r="H25" s="56" t="s">
        <v>49</v>
      </c>
      <c r="I25" s="195" t="s">
        <v>50</v>
      </c>
      <c r="J25" s="177">
        <v>250</v>
      </c>
      <c r="K25" s="47">
        <v>2250</v>
      </c>
      <c r="L25" s="20">
        <v>9</v>
      </c>
      <c r="M25" s="21">
        <f t="shared" si="0"/>
        <v>2250</v>
      </c>
      <c r="N25" s="21"/>
      <c r="O25" s="21"/>
      <c r="P25" s="21"/>
      <c r="Q25" s="21">
        <f t="shared" si="4"/>
        <v>9</v>
      </c>
      <c r="R25" s="166">
        <f t="shared" si="5"/>
        <v>2250</v>
      </c>
      <c r="S25" s="197">
        <f t="shared" si="6"/>
        <v>250</v>
      </c>
      <c r="T25" s="176"/>
      <c r="U25" s="167">
        <f t="shared" si="1"/>
        <v>0</v>
      </c>
      <c r="V25" s="199">
        <f t="shared" si="2"/>
        <v>9</v>
      </c>
      <c r="W25" s="154">
        <f t="shared" si="3"/>
        <v>2250</v>
      </c>
    </row>
    <row r="26" spans="4:23" ht="15.75" thickBot="1" x14ac:dyDescent="0.3">
      <c r="D26" s="22" t="s">
        <v>21</v>
      </c>
      <c r="E26" s="23">
        <v>43533</v>
      </c>
      <c r="F26" s="23">
        <v>43168</v>
      </c>
      <c r="G26" s="24" t="s">
        <v>51</v>
      </c>
      <c r="H26" s="24" t="s">
        <v>52</v>
      </c>
      <c r="I26" s="202" t="s">
        <v>24</v>
      </c>
      <c r="J26" s="168">
        <v>105</v>
      </c>
      <c r="K26" s="19">
        <v>1785</v>
      </c>
      <c r="L26" s="27">
        <v>16</v>
      </c>
      <c r="M26" s="28">
        <f t="shared" si="0"/>
        <v>1680</v>
      </c>
      <c r="N26" s="28"/>
      <c r="O26" s="28"/>
      <c r="P26" s="28"/>
      <c r="Q26" s="21">
        <f t="shared" si="4"/>
        <v>16</v>
      </c>
      <c r="R26" s="166">
        <f t="shared" si="5"/>
        <v>1680</v>
      </c>
      <c r="S26" s="204">
        <f t="shared" si="6"/>
        <v>105</v>
      </c>
      <c r="T26" s="169"/>
      <c r="U26" s="167">
        <f t="shared" si="1"/>
        <v>0</v>
      </c>
      <c r="V26" s="82">
        <f t="shared" si="2"/>
        <v>16</v>
      </c>
      <c r="W26" s="155">
        <f t="shared" si="3"/>
        <v>1680</v>
      </c>
    </row>
    <row r="27" spans="4:23" ht="15.75" thickBot="1" x14ac:dyDescent="0.3">
      <c r="D27" s="31" t="s">
        <v>21</v>
      </c>
      <c r="E27" s="32">
        <v>44370</v>
      </c>
      <c r="F27" s="32">
        <v>44373</v>
      </c>
      <c r="G27" s="33" t="s">
        <v>53</v>
      </c>
      <c r="H27" s="54" t="s">
        <v>54</v>
      </c>
      <c r="I27" s="203" t="s">
        <v>24</v>
      </c>
      <c r="J27" s="178">
        <v>350</v>
      </c>
      <c r="K27" s="34">
        <v>350</v>
      </c>
      <c r="L27" s="35">
        <v>1</v>
      </c>
      <c r="M27" s="36">
        <f t="shared" si="0"/>
        <v>350</v>
      </c>
      <c r="N27" s="36"/>
      <c r="O27" s="36"/>
      <c r="P27" s="36"/>
      <c r="Q27" s="21">
        <f t="shared" si="4"/>
        <v>1</v>
      </c>
      <c r="R27" s="166">
        <f t="shared" si="5"/>
        <v>350</v>
      </c>
      <c r="S27" s="198">
        <f t="shared" si="6"/>
        <v>350</v>
      </c>
      <c r="T27" s="172"/>
      <c r="U27" s="167">
        <f t="shared" si="1"/>
        <v>0</v>
      </c>
      <c r="V27" s="200">
        <f t="shared" si="2"/>
        <v>1</v>
      </c>
      <c r="W27" s="156">
        <f t="shared" si="3"/>
        <v>350</v>
      </c>
    </row>
    <row r="28" spans="4:23" ht="20.25" customHeight="1" thickBot="1" x14ac:dyDescent="0.3">
      <c r="D28" s="37" t="s">
        <v>21</v>
      </c>
      <c r="E28" s="37">
        <v>44456</v>
      </c>
      <c r="F28" s="37">
        <v>43630</v>
      </c>
      <c r="G28" s="38" t="s">
        <v>55</v>
      </c>
      <c r="H28" s="55" t="s">
        <v>56</v>
      </c>
      <c r="I28" s="39" t="s">
        <v>24</v>
      </c>
      <c r="J28" s="40">
        <v>25</v>
      </c>
      <c r="K28" s="41">
        <v>0</v>
      </c>
      <c r="L28" s="42">
        <v>0</v>
      </c>
      <c r="M28" s="42">
        <f t="shared" si="0"/>
        <v>0</v>
      </c>
      <c r="N28" s="42"/>
      <c r="O28" s="42"/>
      <c r="P28" s="42"/>
      <c r="Q28" s="21">
        <f t="shared" si="4"/>
        <v>0</v>
      </c>
      <c r="R28" s="21">
        <f t="shared" si="5"/>
        <v>0</v>
      </c>
      <c r="S28" s="157">
        <v>0</v>
      </c>
      <c r="T28" s="157"/>
      <c r="U28" s="154">
        <f t="shared" si="1"/>
        <v>0</v>
      </c>
      <c r="V28" s="157">
        <f t="shared" si="2"/>
        <v>0</v>
      </c>
      <c r="W28" s="157">
        <f t="shared" si="3"/>
        <v>0</v>
      </c>
    </row>
    <row r="29" spans="4:23" ht="19.5" customHeight="1" thickBot="1" x14ac:dyDescent="0.3">
      <c r="D29" s="43" t="s">
        <v>21</v>
      </c>
      <c r="E29" s="44">
        <v>44449</v>
      </c>
      <c r="F29" s="44">
        <v>43711</v>
      </c>
      <c r="G29" s="45" t="s">
        <v>57</v>
      </c>
      <c r="H29" s="45" t="s">
        <v>58</v>
      </c>
      <c r="I29" s="201" t="s">
        <v>24</v>
      </c>
      <c r="J29" s="179">
        <v>243.33655834564254</v>
      </c>
      <c r="K29" s="57">
        <v>164738.85</v>
      </c>
      <c r="L29" s="48">
        <v>340</v>
      </c>
      <c r="M29" s="49">
        <f t="shared" si="0"/>
        <v>82734.429837518459</v>
      </c>
      <c r="N29" s="49"/>
      <c r="O29" s="49"/>
      <c r="P29" s="49"/>
      <c r="Q29" s="21">
        <f t="shared" si="4"/>
        <v>340</v>
      </c>
      <c r="R29" s="166">
        <f t="shared" si="5"/>
        <v>82734.429837518459</v>
      </c>
      <c r="S29" s="193">
        <f t="shared" si="6"/>
        <v>243.33655834564252</v>
      </c>
      <c r="T29" s="174">
        <v>60</v>
      </c>
      <c r="U29" s="167">
        <f t="shared" si="1"/>
        <v>14600.193500738551</v>
      </c>
      <c r="V29" s="194">
        <f t="shared" si="2"/>
        <v>280</v>
      </c>
      <c r="W29" s="158">
        <f t="shared" si="3"/>
        <v>68134.236336779897</v>
      </c>
    </row>
    <row r="30" spans="4:23" ht="22.5" customHeight="1" thickBot="1" x14ac:dyDescent="0.3">
      <c r="D30" s="37" t="s">
        <v>21</v>
      </c>
      <c r="E30" s="37">
        <v>44649</v>
      </c>
      <c r="F30" s="37">
        <v>44648</v>
      </c>
      <c r="G30" s="38" t="s">
        <v>59</v>
      </c>
      <c r="H30" s="55" t="s">
        <v>60</v>
      </c>
      <c r="I30" s="39" t="s">
        <v>24</v>
      </c>
      <c r="J30" s="40">
        <v>280</v>
      </c>
      <c r="K30" s="41">
        <v>0</v>
      </c>
      <c r="L30" s="42">
        <v>0</v>
      </c>
      <c r="M30" s="42">
        <f t="shared" si="0"/>
        <v>0</v>
      </c>
      <c r="N30" s="42"/>
      <c r="O30" s="42"/>
      <c r="P30" s="42"/>
      <c r="Q30" s="21">
        <f t="shared" si="4"/>
        <v>0</v>
      </c>
      <c r="R30" s="21">
        <f t="shared" si="5"/>
        <v>0</v>
      </c>
      <c r="S30" s="157">
        <v>0</v>
      </c>
      <c r="T30" s="157"/>
      <c r="U30" s="154">
        <f t="shared" si="1"/>
        <v>0</v>
      </c>
      <c r="V30" s="157">
        <f t="shared" si="2"/>
        <v>0</v>
      </c>
      <c r="W30" s="157">
        <f t="shared" si="3"/>
        <v>0</v>
      </c>
    </row>
    <row r="31" spans="4:23" ht="15.75" thickBot="1" x14ac:dyDescent="0.3">
      <c r="D31" s="14" t="s">
        <v>21</v>
      </c>
      <c r="E31" s="15">
        <v>44459</v>
      </c>
      <c r="F31" s="15">
        <v>43801</v>
      </c>
      <c r="G31" s="16" t="s">
        <v>61</v>
      </c>
      <c r="H31" s="16" t="s">
        <v>62</v>
      </c>
      <c r="I31" s="195" t="s">
        <v>24</v>
      </c>
      <c r="J31" s="175">
        <v>56.612903225806448</v>
      </c>
      <c r="K31" s="47">
        <v>3510</v>
      </c>
      <c r="L31" s="20">
        <v>45</v>
      </c>
      <c r="M31" s="21">
        <f t="shared" si="0"/>
        <v>2547.5806451612902</v>
      </c>
      <c r="N31" s="21"/>
      <c r="O31" s="21"/>
      <c r="P31" s="21"/>
      <c r="Q31" s="21">
        <f t="shared" si="4"/>
        <v>45</v>
      </c>
      <c r="R31" s="166">
        <f t="shared" si="5"/>
        <v>2547.5806451612902</v>
      </c>
      <c r="S31" s="197">
        <f t="shared" si="6"/>
        <v>56.612903225806448</v>
      </c>
      <c r="T31" s="176">
        <v>5</v>
      </c>
      <c r="U31" s="167">
        <f t="shared" si="1"/>
        <v>283.06451612903226</v>
      </c>
      <c r="V31" s="199">
        <f t="shared" si="2"/>
        <v>40</v>
      </c>
      <c r="W31" s="154">
        <f t="shared" si="3"/>
        <v>2264.516129032258</v>
      </c>
    </row>
    <row r="32" spans="4:23" ht="15.75" thickBot="1" x14ac:dyDescent="0.3">
      <c r="D32" s="22" t="s">
        <v>21</v>
      </c>
      <c r="E32" s="23">
        <v>43504</v>
      </c>
      <c r="F32" s="23">
        <v>42774</v>
      </c>
      <c r="G32" s="24" t="s">
        <v>63</v>
      </c>
      <c r="H32" s="24" t="s">
        <v>64</v>
      </c>
      <c r="I32" s="202" t="s">
        <v>24</v>
      </c>
      <c r="J32" s="168">
        <v>125</v>
      </c>
      <c r="K32" s="19">
        <v>98625</v>
      </c>
      <c r="L32" s="27">
        <v>789</v>
      </c>
      <c r="M32" s="28">
        <f t="shared" si="0"/>
        <v>98625</v>
      </c>
      <c r="N32" s="28"/>
      <c r="O32" s="28"/>
      <c r="P32" s="28"/>
      <c r="Q32" s="21">
        <f t="shared" si="4"/>
        <v>789</v>
      </c>
      <c r="R32" s="166">
        <f t="shared" si="5"/>
        <v>98625</v>
      </c>
      <c r="S32" s="204">
        <f t="shared" si="6"/>
        <v>125</v>
      </c>
      <c r="T32" s="169"/>
      <c r="U32" s="167">
        <f t="shared" si="1"/>
        <v>0</v>
      </c>
      <c r="V32" s="82">
        <f t="shared" si="2"/>
        <v>789</v>
      </c>
      <c r="W32" s="155">
        <f t="shared" si="3"/>
        <v>98625</v>
      </c>
    </row>
    <row r="33" spans="4:23" ht="15.75" thickBot="1" x14ac:dyDescent="0.3">
      <c r="D33" s="22" t="s">
        <v>21</v>
      </c>
      <c r="E33" s="23">
        <v>44315</v>
      </c>
      <c r="F33" s="23">
        <v>42775</v>
      </c>
      <c r="G33" s="24" t="s">
        <v>65</v>
      </c>
      <c r="H33" s="24" t="s">
        <v>66</v>
      </c>
      <c r="I33" s="202" t="s">
        <v>24</v>
      </c>
      <c r="J33" s="168">
        <v>199.63</v>
      </c>
      <c r="K33" s="19">
        <v>1796.67</v>
      </c>
      <c r="L33" s="27">
        <v>4</v>
      </c>
      <c r="M33" s="28">
        <f t="shared" si="0"/>
        <v>798.52</v>
      </c>
      <c r="N33" s="28"/>
      <c r="O33" s="28"/>
      <c r="P33" s="28"/>
      <c r="Q33" s="21">
        <f t="shared" si="4"/>
        <v>4</v>
      </c>
      <c r="R33" s="166">
        <f t="shared" si="5"/>
        <v>798.52</v>
      </c>
      <c r="S33" s="204">
        <f t="shared" si="6"/>
        <v>199.63</v>
      </c>
      <c r="T33" s="169"/>
      <c r="U33" s="167">
        <f t="shared" si="1"/>
        <v>0</v>
      </c>
      <c r="V33" s="82">
        <f t="shared" si="2"/>
        <v>4</v>
      </c>
      <c r="W33" s="155">
        <f t="shared" si="3"/>
        <v>798.52</v>
      </c>
    </row>
    <row r="34" spans="4:23" ht="15.75" thickBot="1" x14ac:dyDescent="0.3">
      <c r="D34" s="22" t="s">
        <v>21</v>
      </c>
      <c r="E34" s="23">
        <v>43505</v>
      </c>
      <c r="F34" s="23">
        <v>42775</v>
      </c>
      <c r="G34" s="24" t="s">
        <v>67</v>
      </c>
      <c r="H34" s="24" t="s">
        <v>68</v>
      </c>
      <c r="I34" s="202" t="s">
        <v>24</v>
      </c>
      <c r="J34" s="168">
        <v>199.63</v>
      </c>
      <c r="K34" s="19">
        <v>10181.129999999999</v>
      </c>
      <c r="L34" s="27">
        <v>32</v>
      </c>
      <c r="M34" s="28">
        <f t="shared" si="0"/>
        <v>6388.16</v>
      </c>
      <c r="N34" s="28"/>
      <c r="O34" s="28"/>
      <c r="P34" s="28"/>
      <c r="Q34" s="21">
        <f t="shared" si="4"/>
        <v>32</v>
      </c>
      <c r="R34" s="166">
        <f t="shared" si="5"/>
        <v>6388.16</v>
      </c>
      <c r="S34" s="204">
        <f t="shared" si="6"/>
        <v>199.63</v>
      </c>
      <c r="T34" s="169"/>
      <c r="U34" s="167">
        <f t="shared" si="1"/>
        <v>0</v>
      </c>
      <c r="V34" s="82">
        <f t="shared" si="2"/>
        <v>32</v>
      </c>
      <c r="W34" s="155">
        <f t="shared" si="3"/>
        <v>6388.16</v>
      </c>
    </row>
    <row r="35" spans="4:23" ht="15.75" thickBot="1" x14ac:dyDescent="0.3">
      <c r="D35" s="22" t="s">
        <v>21</v>
      </c>
      <c r="E35" s="23">
        <v>43505</v>
      </c>
      <c r="F35" s="23">
        <v>42775</v>
      </c>
      <c r="G35" s="24" t="s">
        <v>69</v>
      </c>
      <c r="H35" s="24" t="s">
        <v>70</v>
      </c>
      <c r="I35" s="202" t="s">
        <v>24</v>
      </c>
      <c r="J35" s="168">
        <v>199.63</v>
      </c>
      <c r="K35" s="19">
        <v>6987.05</v>
      </c>
      <c r="L35" s="27">
        <v>38</v>
      </c>
      <c r="M35" s="28">
        <f t="shared" si="0"/>
        <v>7585.94</v>
      </c>
      <c r="N35" s="28"/>
      <c r="O35" s="28"/>
      <c r="P35" s="28"/>
      <c r="Q35" s="21">
        <f t="shared" si="4"/>
        <v>38</v>
      </c>
      <c r="R35" s="166">
        <f t="shared" si="5"/>
        <v>7585.94</v>
      </c>
      <c r="S35" s="204">
        <f t="shared" si="6"/>
        <v>199.63</v>
      </c>
      <c r="T35" s="169">
        <v>2</v>
      </c>
      <c r="U35" s="167">
        <f t="shared" si="1"/>
        <v>399.26</v>
      </c>
      <c r="V35" s="82">
        <f t="shared" si="2"/>
        <v>36</v>
      </c>
      <c r="W35" s="155">
        <f t="shared" si="3"/>
        <v>7186.68</v>
      </c>
    </row>
    <row r="36" spans="4:23" ht="15.75" thickBot="1" x14ac:dyDescent="0.3">
      <c r="D36" s="22" t="s">
        <v>21</v>
      </c>
      <c r="E36" s="23">
        <v>43505</v>
      </c>
      <c r="F36" s="23">
        <v>42775</v>
      </c>
      <c r="G36" s="24" t="s">
        <v>71</v>
      </c>
      <c r="H36" s="24" t="s">
        <v>72</v>
      </c>
      <c r="I36" s="202" t="s">
        <v>24</v>
      </c>
      <c r="J36" s="168">
        <f>+K36/L36</f>
        <v>9.8771399798590132</v>
      </c>
      <c r="K36" s="19">
        <v>9808</v>
      </c>
      <c r="L36" s="27">
        <v>993</v>
      </c>
      <c r="M36" s="28">
        <f t="shared" si="0"/>
        <v>9808</v>
      </c>
      <c r="N36" s="28"/>
      <c r="O36" s="28"/>
      <c r="P36" s="28"/>
      <c r="Q36" s="21">
        <f t="shared" si="4"/>
        <v>993</v>
      </c>
      <c r="R36" s="166">
        <f t="shared" si="5"/>
        <v>9808</v>
      </c>
      <c r="S36" s="204">
        <f t="shared" si="6"/>
        <v>9.8771399798590132</v>
      </c>
      <c r="T36" s="169"/>
      <c r="U36" s="167">
        <f t="shared" si="1"/>
        <v>0</v>
      </c>
      <c r="V36" s="82">
        <f t="shared" si="2"/>
        <v>993</v>
      </c>
      <c r="W36" s="155">
        <f t="shared" si="3"/>
        <v>9808</v>
      </c>
    </row>
    <row r="37" spans="4:23" ht="15" customHeight="1" thickBot="1" x14ac:dyDescent="0.3">
      <c r="D37" s="22" t="s">
        <v>21</v>
      </c>
      <c r="E37" s="23">
        <v>43505</v>
      </c>
      <c r="F37" s="23">
        <v>42775</v>
      </c>
      <c r="G37" s="24" t="s">
        <v>73</v>
      </c>
      <c r="H37" s="24" t="s">
        <v>74</v>
      </c>
      <c r="I37" s="202" t="s">
        <v>24</v>
      </c>
      <c r="J37" s="168">
        <v>20</v>
      </c>
      <c r="K37" s="19">
        <v>18300</v>
      </c>
      <c r="L37" s="27">
        <v>915</v>
      </c>
      <c r="M37" s="28">
        <f t="shared" si="0"/>
        <v>18300</v>
      </c>
      <c r="N37" s="28"/>
      <c r="O37" s="28"/>
      <c r="P37" s="28"/>
      <c r="Q37" s="21">
        <f t="shared" si="4"/>
        <v>915</v>
      </c>
      <c r="R37" s="166">
        <f t="shared" si="5"/>
        <v>18300</v>
      </c>
      <c r="S37" s="204">
        <f t="shared" si="6"/>
        <v>20</v>
      </c>
      <c r="T37" s="169">
        <v>55</v>
      </c>
      <c r="U37" s="167">
        <f t="shared" si="1"/>
        <v>1100</v>
      </c>
      <c r="V37" s="82">
        <f t="shared" si="2"/>
        <v>860</v>
      </c>
      <c r="W37" s="155">
        <f t="shared" si="3"/>
        <v>17200</v>
      </c>
    </row>
    <row r="38" spans="4:23" ht="17.25" customHeight="1" thickBot="1" x14ac:dyDescent="0.3">
      <c r="D38" s="22" t="s">
        <v>21</v>
      </c>
      <c r="E38" s="23">
        <v>43505</v>
      </c>
      <c r="F38" s="23">
        <v>42775</v>
      </c>
      <c r="G38" s="24" t="s">
        <v>75</v>
      </c>
      <c r="H38" s="24" t="s">
        <v>76</v>
      </c>
      <c r="I38" s="202" t="s">
        <v>24</v>
      </c>
      <c r="J38" s="170">
        <v>90</v>
      </c>
      <c r="K38" s="19">
        <v>2430</v>
      </c>
      <c r="L38" s="27">
        <v>25</v>
      </c>
      <c r="M38" s="28">
        <f t="shared" si="0"/>
        <v>2250</v>
      </c>
      <c r="N38" s="28"/>
      <c r="O38" s="28"/>
      <c r="P38" s="28"/>
      <c r="Q38" s="21">
        <f t="shared" si="4"/>
        <v>25</v>
      </c>
      <c r="R38" s="166">
        <f t="shared" si="5"/>
        <v>2250</v>
      </c>
      <c r="S38" s="204">
        <f t="shared" si="6"/>
        <v>90</v>
      </c>
      <c r="T38" s="169"/>
      <c r="U38" s="167">
        <f t="shared" si="1"/>
        <v>0</v>
      </c>
      <c r="V38" s="82">
        <f t="shared" si="2"/>
        <v>25</v>
      </c>
      <c r="W38" s="155">
        <f t="shared" si="3"/>
        <v>2250</v>
      </c>
    </row>
    <row r="39" spans="4:23" ht="15" customHeight="1" thickBot="1" x14ac:dyDescent="0.3">
      <c r="D39" s="22" t="s">
        <v>21</v>
      </c>
      <c r="E39" s="23">
        <v>44987</v>
      </c>
      <c r="F39" s="23">
        <v>44987</v>
      </c>
      <c r="G39" s="24" t="s">
        <v>77</v>
      </c>
      <c r="H39" s="29" t="s">
        <v>78</v>
      </c>
      <c r="I39" s="202" t="s">
        <v>79</v>
      </c>
      <c r="J39" s="170">
        <v>63.72</v>
      </c>
      <c r="K39" s="19">
        <v>573.48</v>
      </c>
      <c r="L39" s="27">
        <v>9</v>
      </c>
      <c r="M39" s="28">
        <f t="shared" si="0"/>
        <v>573.48</v>
      </c>
      <c r="N39" s="28"/>
      <c r="O39" s="28"/>
      <c r="P39" s="28"/>
      <c r="Q39" s="21">
        <f t="shared" si="4"/>
        <v>9</v>
      </c>
      <c r="R39" s="166">
        <f t="shared" si="5"/>
        <v>573.48</v>
      </c>
      <c r="S39" s="204">
        <f t="shared" si="6"/>
        <v>63.72</v>
      </c>
      <c r="T39" s="169"/>
      <c r="U39" s="167">
        <f t="shared" si="1"/>
        <v>0</v>
      </c>
      <c r="V39" s="82">
        <f t="shared" si="2"/>
        <v>9</v>
      </c>
      <c r="W39" s="155">
        <f t="shared" si="3"/>
        <v>573.48</v>
      </c>
    </row>
    <row r="40" spans="4:23" ht="15.75" thickBot="1" x14ac:dyDescent="0.3">
      <c r="D40" s="22" t="s">
        <v>21</v>
      </c>
      <c r="E40" s="23">
        <v>43504</v>
      </c>
      <c r="F40" s="23">
        <v>42774</v>
      </c>
      <c r="G40" s="24" t="s">
        <v>80</v>
      </c>
      <c r="H40" s="24" t="s">
        <v>81</v>
      </c>
      <c r="I40" s="202" t="s">
        <v>24</v>
      </c>
      <c r="J40" s="168">
        <v>35</v>
      </c>
      <c r="K40" s="19">
        <v>175</v>
      </c>
      <c r="L40" s="27">
        <v>5</v>
      </c>
      <c r="M40" s="28">
        <f t="shared" si="0"/>
        <v>175</v>
      </c>
      <c r="N40" s="28"/>
      <c r="O40" s="28"/>
      <c r="P40" s="28"/>
      <c r="Q40" s="21">
        <f t="shared" si="4"/>
        <v>5</v>
      </c>
      <c r="R40" s="166">
        <f t="shared" si="5"/>
        <v>175</v>
      </c>
      <c r="S40" s="204">
        <f t="shared" si="6"/>
        <v>35</v>
      </c>
      <c r="T40" s="169"/>
      <c r="U40" s="167">
        <f t="shared" si="1"/>
        <v>0</v>
      </c>
      <c r="V40" s="82">
        <f t="shared" si="2"/>
        <v>5</v>
      </c>
      <c r="W40" s="155">
        <f t="shared" si="3"/>
        <v>175</v>
      </c>
    </row>
    <row r="41" spans="4:23" ht="15.75" thickBot="1" x14ac:dyDescent="0.3">
      <c r="D41" s="22" t="s">
        <v>21</v>
      </c>
      <c r="E41" s="23">
        <v>44315</v>
      </c>
      <c r="F41" s="23">
        <v>42774</v>
      </c>
      <c r="G41" s="24" t="s">
        <v>82</v>
      </c>
      <c r="H41" s="24" t="s">
        <v>83</v>
      </c>
      <c r="I41" s="202" t="s">
        <v>24</v>
      </c>
      <c r="J41" s="168">
        <v>25.42</v>
      </c>
      <c r="K41" s="19">
        <v>635.5</v>
      </c>
      <c r="L41" s="27">
        <v>15</v>
      </c>
      <c r="M41" s="28">
        <f t="shared" si="0"/>
        <v>381.3</v>
      </c>
      <c r="N41" s="28"/>
      <c r="O41" s="28"/>
      <c r="P41" s="28"/>
      <c r="Q41" s="21">
        <f t="shared" si="4"/>
        <v>15</v>
      </c>
      <c r="R41" s="166">
        <f t="shared" si="5"/>
        <v>381.3</v>
      </c>
      <c r="S41" s="204">
        <f t="shared" si="6"/>
        <v>25.42</v>
      </c>
      <c r="T41" s="169">
        <v>1</v>
      </c>
      <c r="U41" s="167">
        <f t="shared" si="1"/>
        <v>25.42</v>
      </c>
      <c r="V41" s="82">
        <f t="shared" si="2"/>
        <v>14</v>
      </c>
      <c r="W41" s="155">
        <f t="shared" si="3"/>
        <v>355.88</v>
      </c>
    </row>
    <row r="42" spans="4:23" ht="15" customHeight="1" thickBot="1" x14ac:dyDescent="0.3">
      <c r="D42" s="22" t="s">
        <v>21</v>
      </c>
      <c r="E42" s="23">
        <v>44459</v>
      </c>
      <c r="F42" s="23">
        <v>43166</v>
      </c>
      <c r="G42" s="24" t="s">
        <v>84</v>
      </c>
      <c r="H42" s="24" t="s">
        <v>85</v>
      </c>
      <c r="I42" s="202" t="s">
        <v>24</v>
      </c>
      <c r="J42" s="168">
        <v>150</v>
      </c>
      <c r="K42" s="19">
        <v>3900</v>
      </c>
      <c r="L42" s="27">
        <v>26</v>
      </c>
      <c r="M42" s="28">
        <f t="shared" si="0"/>
        <v>3900</v>
      </c>
      <c r="N42" s="28"/>
      <c r="O42" s="28"/>
      <c r="P42" s="28"/>
      <c r="Q42" s="21">
        <f t="shared" si="4"/>
        <v>26</v>
      </c>
      <c r="R42" s="166">
        <f t="shared" si="5"/>
        <v>3900</v>
      </c>
      <c r="S42" s="204">
        <f t="shared" si="6"/>
        <v>150</v>
      </c>
      <c r="T42" s="169"/>
      <c r="U42" s="167">
        <f t="shared" si="1"/>
        <v>0</v>
      </c>
      <c r="V42" s="82">
        <f t="shared" si="2"/>
        <v>26</v>
      </c>
      <c r="W42" s="155">
        <f t="shared" si="3"/>
        <v>3900</v>
      </c>
    </row>
    <row r="43" spans="4:23" ht="15.75" thickBot="1" x14ac:dyDescent="0.3">
      <c r="D43" s="22" t="s">
        <v>21</v>
      </c>
      <c r="E43" s="23">
        <v>44459</v>
      </c>
      <c r="F43" s="23">
        <v>43710</v>
      </c>
      <c r="G43" s="24" t="s">
        <v>86</v>
      </c>
      <c r="H43" s="24" t="s">
        <v>87</v>
      </c>
      <c r="I43" s="202" t="s">
        <v>24</v>
      </c>
      <c r="J43" s="168">
        <v>34.513812154696133</v>
      </c>
      <c r="K43" s="19">
        <v>6247</v>
      </c>
      <c r="L43" s="27">
        <v>166</v>
      </c>
      <c r="M43" s="28">
        <f t="shared" si="0"/>
        <v>5729.2928176795576</v>
      </c>
      <c r="N43" s="28"/>
      <c r="O43" s="28"/>
      <c r="P43" s="28"/>
      <c r="Q43" s="21">
        <f t="shared" si="4"/>
        <v>166</v>
      </c>
      <c r="R43" s="166">
        <f t="shared" si="5"/>
        <v>5729.2928176795576</v>
      </c>
      <c r="S43" s="204">
        <f t="shared" si="6"/>
        <v>34.513812154696133</v>
      </c>
      <c r="T43" s="169">
        <v>11</v>
      </c>
      <c r="U43" s="167">
        <f t="shared" si="1"/>
        <v>379.65193370165747</v>
      </c>
      <c r="V43" s="82">
        <f t="shared" si="2"/>
        <v>155</v>
      </c>
      <c r="W43" s="155">
        <f t="shared" si="3"/>
        <v>5349.6408839779006</v>
      </c>
    </row>
    <row r="44" spans="4:23" ht="15.75" thickBot="1" x14ac:dyDescent="0.3">
      <c r="D44" s="31" t="s">
        <v>21</v>
      </c>
      <c r="E44" s="32">
        <v>44459</v>
      </c>
      <c r="F44" s="32">
        <v>43448</v>
      </c>
      <c r="G44" s="33" t="s">
        <v>88</v>
      </c>
      <c r="H44" s="33" t="s">
        <v>89</v>
      </c>
      <c r="I44" s="203" t="s">
        <v>24</v>
      </c>
      <c r="J44" s="171">
        <v>247.96739130434781</v>
      </c>
      <c r="K44" s="19">
        <v>5703.25</v>
      </c>
      <c r="L44" s="35">
        <v>5</v>
      </c>
      <c r="M44" s="36">
        <f t="shared" si="0"/>
        <v>1239.836956521739</v>
      </c>
      <c r="N44" s="36"/>
      <c r="O44" s="36"/>
      <c r="P44" s="36"/>
      <c r="Q44" s="21">
        <f t="shared" si="4"/>
        <v>5</v>
      </c>
      <c r="R44" s="166">
        <f t="shared" si="5"/>
        <v>1239.836956521739</v>
      </c>
      <c r="S44" s="198">
        <f t="shared" si="6"/>
        <v>247.96739130434781</v>
      </c>
      <c r="T44" s="172">
        <v>1</v>
      </c>
      <c r="U44" s="167">
        <f t="shared" si="1"/>
        <v>247.96739130434781</v>
      </c>
      <c r="V44" s="200">
        <f t="shared" si="2"/>
        <v>4</v>
      </c>
      <c r="W44" s="156">
        <f t="shared" si="3"/>
        <v>991.86956521739125</v>
      </c>
    </row>
    <row r="45" spans="4:23" ht="32.25" hidden="1" customHeight="1" thickBot="1" x14ac:dyDescent="0.3">
      <c r="D45" s="50" t="s">
        <v>21</v>
      </c>
      <c r="E45" s="37">
        <v>43519</v>
      </c>
      <c r="F45" s="37"/>
      <c r="G45" s="38" t="s">
        <v>90</v>
      </c>
      <c r="H45" s="38" t="s">
        <v>91</v>
      </c>
      <c r="I45" s="39" t="s">
        <v>24</v>
      </c>
      <c r="J45" s="58">
        <v>155</v>
      </c>
      <c r="K45" s="51">
        <v>155</v>
      </c>
      <c r="L45" s="42">
        <v>0</v>
      </c>
      <c r="M45" s="52">
        <f t="shared" si="0"/>
        <v>0</v>
      </c>
      <c r="N45" s="53"/>
      <c r="O45" s="53"/>
      <c r="P45" s="53"/>
      <c r="Q45" s="21">
        <f t="shared" si="4"/>
        <v>0</v>
      </c>
      <c r="R45" s="21">
        <f t="shared" si="5"/>
        <v>0</v>
      </c>
      <c r="S45" s="157">
        <v>0</v>
      </c>
      <c r="T45" s="159"/>
      <c r="U45" s="154">
        <f t="shared" si="1"/>
        <v>0</v>
      </c>
      <c r="V45" s="157">
        <f t="shared" si="2"/>
        <v>0</v>
      </c>
      <c r="W45" s="157">
        <f t="shared" si="3"/>
        <v>0</v>
      </c>
    </row>
    <row r="46" spans="4:23" ht="15.75" thickBot="1" x14ac:dyDescent="0.3">
      <c r="D46" s="14" t="s">
        <v>21</v>
      </c>
      <c r="E46" s="15">
        <v>44648</v>
      </c>
      <c r="F46" s="15">
        <v>44648</v>
      </c>
      <c r="G46" s="16" t="s">
        <v>92</v>
      </c>
      <c r="H46" s="17" t="s">
        <v>93</v>
      </c>
      <c r="I46" s="195" t="s">
        <v>24</v>
      </c>
      <c r="J46" s="177">
        <v>847.46</v>
      </c>
      <c r="K46" s="19">
        <v>847.46</v>
      </c>
      <c r="L46" s="20">
        <v>1</v>
      </c>
      <c r="M46" s="21">
        <f t="shared" si="0"/>
        <v>847.46</v>
      </c>
      <c r="N46" s="21"/>
      <c r="O46" s="21"/>
      <c r="P46" s="21"/>
      <c r="Q46" s="21">
        <f t="shared" si="4"/>
        <v>1</v>
      </c>
      <c r="R46" s="166">
        <f t="shared" si="5"/>
        <v>847.46</v>
      </c>
      <c r="S46" s="197">
        <f t="shared" si="6"/>
        <v>847.46</v>
      </c>
      <c r="T46" s="176"/>
      <c r="U46" s="167">
        <f t="shared" si="1"/>
        <v>0</v>
      </c>
      <c r="V46" s="199">
        <f t="shared" si="2"/>
        <v>1</v>
      </c>
      <c r="W46" s="154">
        <f t="shared" si="3"/>
        <v>847.46</v>
      </c>
    </row>
    <row r="47" spans="4:23" ht="15.75" thickBot="1" x14ac:dyDescent="0.3">
      <c r="D47" s="31" t="s">
        <v>21</v>
      </c>
      <c r="E47" s="32">
        <v>43520</v>
      </c>
      <c r="F47" s="32">
        <v>43155</v>
      </c>
      <c r="G47" s="33" t="s">
        <v>94</v>
      </c>
      <c r="H47" s="59" t="s">
        <v>95</v>
      </c>
      <c r="I47" s="203" t="s">
        <v>24</v>
      </c>
      <c r="J47" s="171">
        <v>5</v>
      </c>
      <c r="K47" s="34">
        <v>5</v>
      </c>
      <c r="L47" s="35">
        <v>1</v>
      </c>
      <c r="M47" s="36">
        <f t="shared" si="0"/>
        <v>5</v>
      </c>
      <c r="N47" s="36"/>
      <c r="O47" s="36"/>
      <c r="P47" s="36"/>
      <c r="Q47" s="21">
        <f t="shared" si="4"/>
        <v>1</v>
      </c>
      <c r="R47" s="166">
        <f t="shared" si="5"/>
        <v>5</v>
      </c>
      <c r="S47" s="198">
        <f t="shared" si="6"/>
        <v>5</v>
      </c>
      <c r="T47" s="172"/>
      <c r="U47" s="167">
        <f t="shared" si="1"/>
        <v>0</v>
      </c>
      <c r="V47" s="200">
        <f t="shared" si="2"/>
        <v>1</v>
      </c>
      <c r="W47" s="156">
        <f t="shared" si="3"/>
        <v>5</v>
      </c>
    </row>
    <row r="48" spans="4:23" ht="15.75" hidden="1" thickBot="1" x14ac:dyDescent="0.3">
      <c r="D48" s="37" t="s">
        <v>21</v>
      </c>
      <c r="E48" s="37">
        <v>43520</v>
      </c>
      <c r="F48" s="37"/>
      <c r="G48" s="38" t="s">
        <v>96</v>
      </c>
      <c r="H48" s="60" t="s">
        <v>97</v>
      </c>
      <c r="I48" s="39" t="s">
        <v>24</v>
      </c>
      <c r="J48" s="58">
        <v>5</v>
      </c>
      <c r="K48" s="41">
        <v>15</v>
      </c>
      <c r="L48" s="42">
        <v>0</v>
      </c>
      <c r="M48" s="42">
        <f t="shared" si="0"/>
        <v>0</v>
      </c>
      <c r="N48" s="42"/>
      <c r="O48" s="42"/>
      <c r="P48" s="42"/>
      <c r="Q48" s="21">
        <f t="shared" si="4"/>
        <v>0</v>
      </c>
      <c r="R48" s="21">
        <f t="shared" si="5"/>
        <v>0</v>
      </c>
      <c r="S48" s="157">
        <v>0</v>
      </c>
      <c r="T48" s="157"/>
      <c r="U48" s="154">
        <f t="shared" si="1"/>
        <v>0</v>
      </c>
      <c r="V48" s="157">
        <f t="shared" si="2"/>
        <v>0</v>
      </c>
      <c r="W48" s="157">
        <f t="shared" si="3"/>
        <v>0</v>
      </c>
    </row>
    <row r="49" spans="4:23" ht="15.75" thickBot="1" x14ac:dyDescent="0.3">
      <c r="D49" s="14" t="s">
        <v>21</v>
      </c>
      <c r="E49" s="15">
        <v>43521</v>
      </c>
      <c r="F49" s="15">
        <v>43156</v>
      </c>
      <c r="G49" s="16" t="s">
        <v>98</v>
      </c>
      <c r="H49" s="16" t="s">
        <v>99</v>
      </c>
      <c r="I49" s="195" t="s">
        <v>24</v>
      </c>
      <c r="J49" s="175">
        <v>40</v>
      </c>
      <c r="K49" s="47">
        <v>1000</v>
      </c>
      <c r="L49" s="20">
        <v>21</v>
      </c>
      <c r="M49" s="21">
        <f t="shared" si="0"/>
        <v>840</v>
      </c>
      <c r="N49" s="21"/>
      <c r="O49" s="21"/>
      <c r="P49" s="21"/>
      <c r="Q49" s="21">
        <f t="shared" si="4"/>
        <v>21</v>
      </c>
      <c r="R49" s="166">
        <f t="shared" si="5"/>
        <v>840</v>
      </c>
      <c r="S49" s="197">
        <f t="shared" si="6"/>
        <v>40</v>
      </c>
      <c r="T49" s="176">
        <v>3</v>
      </c>
      <c r="U49" s="167">
        <f t="shared" si="1"/>
        <v>120</v>
      </c>
      <c r="V49" s="199">
        <f t="shared" si="2"/>
        <v>18</v>
      </c>
      <c r="W49" s="154">
        <f t="shared" si="3"/>
        <v>720</v>
      </c>
    </row>
    <row r="50" spans="4:23" ht="15.75" thickBot="1" x14ac:dyDescent="0.3">
      <c r="D50" s="22" t="s">
        <v>21</v>
      </c>
      <c r="E50" s="23">
        <v>43710</v>
      </c>
      <c r="F50" s="23">
        <v>43710</v>
      </c>
      <c r="G50" s="24" t="s">
        <v>100</v>
      </c>
      <c r="H50" s="24" t="s">
        <v>101</v>
      </c>
      <c r="I50" s="202" t="s">
        <v>24</v>
      </c>
      <c r="J50" s="168">
        <v>51</v>
      </c>
      <c r="K50" s="19">
        <v>2550</v>
      </c>
      <c r="L50" s="27">
        <v>44</v>
      </c>
      <c r="M50" s="28">
        <f t="shared" si="0"/>
        <v>2244</v>
      </c>
      <c r="N50" s="28"/>
      <c r="O50" s="28"/>
      <c r="P50" s="28"/>
      <c r="Q50" s="21">
        <f t="shared" si="4"/>
        <v>44</v>
      </c>
      <c r="R50" s="166">
        <f t="shared" si="5"/>
        <v>2244</v>
      </c>
      <c r="S50" s="204">
        <f t="shared" si="6"/>
        <v>51</v>
      </c>
      <c r="T50" s="169"/>
      <c r="U50" s="167">
        <f t="shared" si="1"/>
        <v>0</v>
      </c>
      <c r="V50" s="82">
        <f t="shared" si="2"/>
        <v>44</v>
      </c>
      <c r="W50" s="155">
        <f t="shared" si="3"/>
        <v>2244</v>
      </c>
    </row>
    <row r="51" spans="4:23" ht="15.75" thickBot="1" x14ac:dyDescent="0.3">
      <c r="D51" s="22" t="s">
        <v>21</v>
      </c>
      <c r="E51" s="23">
        <v>43523</v>
      </c>
      <c r="F51" s="23">
        <v>43158</v>
      </c>
      <c r="G51" s="24" t="s">
        <v>102</v>
      </c>
      <c r="H51" s="24" t="s">
        <v>103</v>
      </c>
      <c r="I51" s="202" t="s">
        <v>24</v>
      </c>
      <c r="J51" s="168">
        <v>86.805555555555557</v>
      </c>
      <c r="K51" s="19">
        <v>6250</v>
      </c>
      <c r="L51" s="27">
        <v>53</v>
      </c>
      <c r="M51" s="28">
        <f t="shared" si="0"/>
        <v>4600.6944444444443</v>
      </c>
      <c r="N51" s="28"/>
      <c r="O51" s="28"/>
      <c r="P51" s="28"/>
      <c r="Q51" s="21">
        <f t="shared" si="4"/>
        <v>53</v>
      </c>
      <c r="R51" s="166">
        <f t="shared" si="5"/>
        <v>4600.6944444444443</v>
      </c>
      <c r="S51" s="204">
        <f t="shared" si="6"/>
        <v>86.805555555555557</v>
      </c>
      <c r="T51" s="169">
        <v>6</v>
      </c>
      <c r="U51" s="167">
        <f t="shared" si="1"/>
        <v>520.83333333333337</v>
      </c>
      <c r="V51" s="82">
        <f t="shared" si="2"/>
        <v>47</v>
      </c>
      <c r="W51" s="155">
        <f t="shared" si="3"/>
        <v>4079.8611111111113</v>
      </c>
    </row>
    <row r="52" spans="4:23" ht="15.75" thickBot="1" x14ac:dyDescent="0.3">
      <c r="D52" s="22" t="s">
        <v>21</v>
      </c>
      <c r="E52" s="23">
        <v>44459</v>
      </c>
      <c r="F52" s="23">
        <v>43710</v>
      </c>
      <c r="G52" s="24" t="s">
        <v>104</v>
      </c>
      <c r="H52" s="24" t="s">
        <v>105</v>
      </c>
      <c r="I52" s="202" t="s">
        <v>24</v>
      </c>
      <c r="J52" s="168">
        <v>140</v>
      </c>
      <c r="K52" s="19">
        <v>0</v>
      </c>
      <c r="L52" s="27">
        <v>25</v>
      </c>
      <c r="M52" s="28">
        <f t="shared" si="0"/>
        <v>3500</v>
      </c>
      <c r="N52" s="28"/>
      <c r="O52" s="28"/>
      <c r="P52" s="28"/>
      <c r="Q52" s="21">
        <f t="shared" si="4"/>
        <v>25</v>
      </c>
      <c r="R52" s="166">
        <f t="shared" si="5"/>
        <v>3500</v>
      </c>
      <c r="S52" s="204">
        <f t="shared" si="6"/>
        <v>140</v>
      </c>
      <c r="T52" s="169"/>
      <c r="U52" s="167">
        <f t="shared" si="1"/>
        <v>0</v>
      </c>
      <c r="V52" s="82">
        <f t="shared" si="2"/>
        <v>25</v>
      </c>
      <c r="W52" s="155">
        <f t="shared" si="3"/>
        <v>3500</v>
      </c>
    </row>
    <row r="53" spans="4:23" ht="15" customHeight="1" thickBot="1" x14ac:dyDescent="0.3">
      <c r="D53" s="22" t="s">
        <v>21</v>
      </c>
      <c r="E53" s="23">
        <v>45267</v>
      </c>
      <c r="F53" s="23">
        <v>45268</v>
      </c>
      <c r="G53" s="24" t="s">
        <v>106</v>
      </c>
      <c r="H53" s="24" t="s">
        <v>107</v>
      </c>
      <c r="I53" s="205" t="s">
        <v>24</v>
      </c>
      <c r="J53" s="180">
        <v>65</v>
      </c>
      <c r="K53" s="62">
        <v>2145</v>
      </c>
      <c r="L53" s="63">
        <v>31</v>
      </c>
      <c r="M53" s="28">
        <f t="shared" si="0"/>
        <v>2015</v>
      </c>
      <c r="N53" s="28"/>
      <c r="O53" s="28"/>
      <c r="P53" s="28"/>
      <c r="Q53" s="21">
        <f t="shared" si="4"/>
        <v>31</v>
      </c>
      <c r="R53" s="166">
        <f t="shared" si="5"/>
        <v>2015</v>
      </c>
      <c r="S53" s="204">
        <f t="shared" si="6"/>
        <v>65</v>
      </c>
      <c r="T53" s="169">
        <v>1</v>
      </c>
      <c r="U53" s="167">
        <f t="shared" si="1"/>
        <v>65</v>
      </c>
      <c r="V53" s="82">
        <f t="shared" si="2"/>
        <v>30</v>
      </c>
      <c r="W53" s="155">
        <f t="shared" si="3"/>
        <v>1950</v>
      </c>
    </row>
    <row r="54" spans="4:23" ht="15" customHeight="1" thickBot="1" x14ac:dyDescent="0.3">
      <c r="D54" s="22" t="s">
        <v>21</v>
      </c>
      <c r="E54" s="23">
        <v>44459</v>
      </c>
      <c r="F54" s="23">
        <v>43160</v>
      </c>
      <c r="G54" s="24" t="s">
        <v>108</v>
      </c>
      <c r="H54" s="24" t="s">
        <v>109</v>
      </c>
      <c r="I54" s="205" t="s">
        <v>24</v>
      </c>
      <c r="J54" s="180">
        <v>130</v>
      </c>
      <c r="K54" s="62">
        <v>4290</v>
      </c>
      <c r="L54" s="63">
        <v>30</v>
      </c>
      <c r="M54" s="28">
        <f t="shared" si="0"/>
        <v>3900</v>
      </c>
      <c r="N54" s="28"/>
      <c r="O54" s="28"/>
      <c r="P54" s="28"/>
      <c r="Q54" s="21">
        <f t="shared" si="4"/>
        <v>30</v>
      </c>
      <c r="R54" s="166">
        <f t="shared" si="5"/>
        <v>3900</v>
      </c>
      <c r="S54" s="204">
        <f t="shared" si="6"/>
        <v>130</v>
      </c>
      <c r="T54" s="169">
        <v>1</v>
      </c>
      <c r="U54" s="167">
        <f t="shared" si="1"/>
        <v>130</v>
      </c>
      <c r="V54" s="82">
        <f t="shared" si="2"/>
        <v>29</v>
      </c>
      <c r="W54" s="155">
        <f t="shared" si="3"/>
        <v>3770</v>
      </c>
    </row>
    <row r="55" spans="4:23" ht="15.75" thickBot="1" x14ac:dyDescent="0.3">
      <c r="D55" s="22" t="s">
        <v>21</v>
      </c>
      <c r="E55" s="23">
        <v>44459</v>
      </c>
      <c r="F55" s="23">
        <v>43801</v>
      </c>
      <c r="G55" s="24" t="s">
        <v>110</v>
      </c>
      <c r="H55" s="24" t="s">
        <v>111</v>
      </c>
      <c r="I55" s="205" t="s">
        <v>24</v>
      </c>
      <c r="J55" s="180">
        <v>90.424836601307192</v>
      </c>
      <c r="K55" s="62">
        <v>13835</v>
      </c>
      <c r="L55" s="63">
        <v>200</v>
      </c>
      <c r="M55" s="28">
        <f t="shared" si="0"/>
        <v>18084.967320261439</v>
      </c>
      <c r="N55" s="28"/>
      <c r="O55" s="28"/>
      <c r="P55" s="28"/>
      <c r="Q55" s="21">
        <f t="shared" si="4"/>
        <v>200</v>
      </c>
      <c r="R55" s="166">
        <f t="shared" si="5"/>
        <v>18084.967320261439</v>
      </c>
      <c r="S55" s="204">
        <f t="shared" si="6"/>
        <v>90.424836601307192</v>
      </c>
      <c r="T55" s="169">
        <v>4</v>
      </c>
      <c r="U55" s="167">
        <f t="shared" si="1"/>
        <v>361.69934640522877</v>
      </c>
      <c r="V55" s="82">
        <f t="shared" si="2"/>
        <v>196</v>
      </c>
      <c r="W55" s="155">
        <f t="shared" si="3"/>
        <v>17723.267973856211</v>
      </c>
    </row>
    <row r="56" spans="4:23" ht="15" customHeight="1" thickBot="1" x14ac:dyDescent="0.3">
      <c r="D56" s="22" t="s">
        <v>21</v>
      </c>
      <c r="E56" s="23">
        <v>44459</v>
      </c>
      <c r="F56" s="23">
        <v>43801</v>
      </c>
      <c r="G56" s="24" t="s">
        <v>112</v>
      </c>
      <c r="H56" s="24" t="s">
        <v>113</v>
      </c>
      <c r="I56" s="202" t="s">
        <v>24</v>
      </c>
      <c r="J56" s="168">
        <v>77.888198757763973</v>
      </c>
      <c r="K56" s="19">
        <v>12540</v>
      </c>
      <c r="L56" s="27">
        <v>492</v>
      </c>
      <c r="M56" s="28">
        <f t="shared" si="0"/>
        <v>38320.993788819876</v>
      </c>
      <c r="N56" s="28"/>
      <c r="O56" s="28"/>
      <c r="P56" s="28"/>
      <c r="Q56" s="21">
        <f t="shared" si="4"/>
        <v>492</v>
      </c>
      <c r="R56" s="166">
        <f t="shared" si="5"/>
        <v>38320.993788819876</v>
      </c>
      <c r="S56" s="204">
        <f t="shared" si="6"/>
        <v>77.888198757763973</v>
      </c>
      <c r="T56" s="169">
        <v>17</v>
      </c>
      <c r="U56" s="167">
        <f t="shared" si="1"/>
        <v>1324.0993788819876</v>
      </c>
      <c r="V56" s="82">
        <f t="shared" si="2"/>
        <v>475</v>
      </c>
      <c r="W56" s="155">
        <f t="shared" si="3"/>
        <v>36996.894409937886</v>
      </c>
    </row>
    <row r="57" spans="4:23" ht="15.75" thickBot="1" x14ac:dyDescent="0.3">
      <c r="D57" s="31" t="s">
        <v>21</v>
      </c>
      <c r="E57" s="32">
        <v>44456</v>
      </c>
      <c r="F57" s="32">
        <v>43805</v>
      </c>
      <c r="G57" s="33" t="s">
        <v>114</v>
      </c>
      <c r="H57" s="54" t="s">
        <v>115</v>
      </c>
      <c r="I57" s="203" t="s">
        <v>24</v>
      </c>
      <c r="J57" s="178">
        <v>180</v>
      </c>
      <c r="K57" s="34">
        <v>9900</v>
      </c>
      <c r="L57" s="35">
        <v>167</v>
      </c>
      <c r="M57" s="36">
        <f t="shared" si="0"/>
        <v>30060</v>
      </c>
      <c r="N57" s="36"/>
      <c r="O57" s="36"/>
      <c r="P57" s="36"/>
      <c r="Q57" s="21">
        <f t="shared" si="4"/>
        <v>167</v>
      </c>
      <c r="R57" s="166">
        <f t="shared" si="5"/>
        <v>30060</v>
      </c>
      <c r="S57" s="198">
        <f t="shared" si="6"/>
        <v>180</v>
      </c>
      <c r="T57" s="172">
        <v>11</v>
      </c>
      <c r="U57" s="167">
        <f t="shared" si="1"/>
        <v>1980</v>
      </c>
      <c r="V57" s="200">
        <f t="shared" si="2"/>
        <v>156</v>
      </c>
      <c r="W57" s="156">
        <f t="shared" si="3"/>
        <v>28080</v>
      </c>
    </row>
    <row r="58" spans="4:23" ht="19.5" customHeight="1" thickBot="1" x14ac:dyDescent="0.3">
      <c r="D58" s="64" t="s">
        <v>21</v>
      </c>
      <c r="E58" s="64">
        <v>43813</v>
      </c>
      <c r="F58" s="64">
        <v>43448</v>
      </c>
      <c r="G58" s="65" t="s">
        <v>116</v>
      </c>
      <c r="H58" s="65" t="s">
        <v>117</v>
      </c>
      <c r="I58" s="66" t="s">
        <v>24</v>
      </c>
      <c r="J58" s="67">
        <v>50</v>
      </c>
      <c r="K58" s="51">
        <v>0</v>
      </c>
      <c r="L58" s="68">
        <v>0</v>
      </c>
      <c r="M58" s="68">
        <f t="shared" si="0"/>
        <v>0</v>
      </c>
      <c r="N58" s="68"/>
      <c r="O58" s="68"/>
      <c r="P58" s="68"/>
      <c r="Q58" s="21">
        <f t="shared" si="4"/>
        <v>0</v>
      </c>
      <c r="R58" s="21">
        <f t="shared" si="5"/>
        <v>0</v>
      </c>
      <c r="S58" s="160">
        <v>0</v>
      </c>
      <c r="T58" s="160"/>
      <c r="U58" s="154">
        <f t="shared" si="1"/>
        <v>0</v>
      </c>
      <c r="V58" s="160">
        <f t="shared" si="2"/>
        <v>0</v>
      </c>
      <c r="W58" s="160">
        <f t="shared" si="3"/>
        <v>0</v>
      </c>
    </row>
    <row r="59" spans="4:23" ht="19.5" customHeight="1" thickBot="1" x14ac:dyDescent="0.3">
      <c r="D59" s="69" t="s">
        <v>21</v>
      </c>
      <c r="E59" s="37">
        <v>44459</v>
      </c>
      <c r="F59" s="37">
        <v>43710</v>
      </c>
      <c r="G59" s="38" t="s">
        <v>118</v>
      </c>
      <c r="H59" s="70" t="s">
        <v>119</v>
      </c>
      <c r="I59" s="71" t="s">
        <v>24</v>
      </c>
      <c r="J59" s="72">
        <v>34.5</v>
      </c>
      <c r="K59" s="41">
        <v>0</v>
      </c>
      <c r="L59" s="73">
        <f>-M6</f>
        <v>0</v>
      </c>
      <c r="M59" s="42">
        <f t="shared" si="0"/>
        <v>0</v>
      </c>
      <c r="N59" s="42"/>
      <c r="O59" s="42"/>
      <c r="P59" s="42"/>
      <c r="Q59" s="21">
        <f t="shared" si="4"/>
        <v>0</v>
      </c>
      <c r="R59" s="21">
        <f t="shared" si="5"/>
        <v>0</v>
      </c>
      <c r="S59" s="165">
        <v>0</v>
      </c>
      <c r="T59" s="157"/>
      <c r="U59" s="154">
        <f t="shared" si="1"/>
        <v>0</v>
      </c>
      <c r="V59" s="165">
        <f t="shared" si="2"/>
        <v>0</v>
      </c>
      <c r="W59" s="165">
        <f t="shared" si="3"/>
        <v>0</v>
      </c>
    </row>
    <row r="60" spans="4:23" ht="18" customHeight="1" thickBot="1" x14ac:dyDescent="0.3">
      <c r="D60" s="14" t="s">
        <v>21</v>
      </c>
      <c r="E60" s="15">
        <v>43736</v>
      </c>
      <c r="F60" s="15">
        <v>43159</v>
      </c>
      <c r="G60" s="16" t="s">
        <v>120</v>
      </c>
      <c r="H60" s="16" t="s">
        <v>121</v>
      </c>
      <c r="I60" s="195" t="s">
        <v>24</v>
      </c>
      <c r="J60" s="175">
        <v>41.941176470588232</v>
      </c>
      <c r="K60" s="47">
        <v>2852</v>
      </c>
      <c r="L60" s="20">
        <v>34</v>
      </c>
      <c r="M60" s="21">
        <f t="shared" si="0"/>
        <v>1426</v>
      </c>
      <c r="N60" s="21"/>
      <c r="O60" s="21"/>
      <c r="P60" s="21"/>
      <c r="Q60" s="21">
        <f t="shared" si="4"/>
        <v>34</v>
      </c>
      <c r="R60" s="166">
        <f t="shared" si="5"/>
        <v>1426</v>
      </c>
      <c r="S60" s="197">
        <f t="shared" si="6"/>
        <v>41.941176470588232</v>
      </c>
      <c r="T60" s="176">
        <v>5</v>
      </c>
      <c r="U60" s="167">
        <f t="shared" si="1"/>
        <v>209.70588235294116</v>
      </c>
      <c r="V60" s="199">
        <f t="shared" si="2"/>
        <v>29</v>
      </c>
      <c r="W60" s="154">
        <f t="shared" si="3"/>
        <v>1216.2941176470588</v>
      </c>
    </row>
    <row r="61" spans="4:23" ht="21.75" customHeight="1" thickBot="1" x14ac:dyDescent="0.3">
      <c r="D61" s="22" t="s">
        <v>21</v>
      </c>
      <c r="E61" s="23">
        <v>44456</v>
      </c>
      <c r="F61" s="23">
        <v>43455</v>
      </c>
      <c r="G61" s="24" t="s">
        <v>122</v>
      </c>
      <c r="H61" s="24" t="s">
        <v>123</v>
      </c>
      <c r="I61" s="202" t="s">
        <v>24</v>
      </c>
      <c r="J61" s="170">
        <v>1200</v>
      </c>
      <c r="K61" s="19">
        <v>26400</v>
      </c>
      <c r="L61" s="27">
        <v>17</v>
      </c>
      <c r="M61" s="28">
        <f t="shared" si="0"/>
        <v>20400</v>
      </c>
      <c r="N61" s="28"/>
      <c r="O61" s="28"/>
      <c r="P61" s="28"/>
      <c r="Q61" s="21">
        <f t="shared" si="4"/>
        <v>17</v>
      </c>
      <c r="R61" s="166">
        <f t="shared" si="5"/>
        <v>20400</v>
      </c>
      <c r="S61" s="204">
        <f t="shared" si="6"/>
        <v>1200</v>
      </c>
      <c r="T61" s="169">
        <v>1</v>
      </c>
      <c r="U61" s="167">
        <f t="shared" si="1"/>
        <v>1200</v>
      </c>
      <c r="V61" s="82">
        <f t="shared" si="2"/>
        <v>16</v>
      </c>
      <c r="W61" s="155">
        <f t="shared" si="3"/>
        <v>19200</v>
      </c>
    </row>
    <row r="62" spans="4:23" ht="15.75" thickBot="1" x14ac:dyDescent="0.3">
      <c r="D62" s="74" t="s">
        <v>21</v>
      </c>
      <c r="E62" s="75">
        <v>44648</v>
      </c>
      <c r="F62" s="75">
        <v>44648</v>
      </c>
      <c r="G62" s="76" t="s">
        <v>124</v>
      </c>
      <c r="H62" s="76" t="s">
        <v>125</v>
      </c>
      <c r="I62" s="205" t="s">
        <v>24</v>
      </c>
      <c r="J62" s="181">
        <v>1292.0999999999999</v>
      </c>
      <c r="K62" s="62">
        <v>12921</v>
      </c>
      <c r="L62" s="27">
        <v>9</v>
      </c>
      <c r="M62" s="28">
        <f t="shared" si="0"/>
        <v>11628.9</v>
      </c>
      <c r="N62" s="28"/>
      <c r="O62" s="28"/>
      <c r="P62" s="28"/>
      <c r="Q62" s="21">
        <f t="shared" si="4"/>
        <v>9</v>
      </c>
      <c r="R62" s="166">
        <f t="shared" si="5"/>
        <v>11628.9</v>
      </c>
      <c r="S62" s="204">
        <f t="shared" si="6"/>
        <v>1292.0999999999999</v>
      </c>
      <c r="T62" s="169"/>
      <c r="U62" s="167">
        <f t="shared" si="1"/>
        <v>0</v>
      </c>
      <c r="V62" s="82">
        <f t="shared" si="2"/>
        <v>9</v>
      </c>
      <c r="W62" s="155">
        <f t="shared" si="3"/>
        <v>11628.9</v>
      </c>
    </row>
    <row r="63" spans="4:23" ht="19.5" customHeight="1" thickBot="1" x14ac:dyDescent="0.3">
      <c r="D63" s="22" t="s">
        <v>21</v>
      </c>
      <c r="E63" s="23">
        <v>44459</v>
      </c>
      <c r="F63" s="23">
        <v>43455</v>
      </c>
      <c r="G63" s="24" t="s">
        <v>126</v>
      </c>
      <c r="H63" s="24" t="s">
        <v>127</v>
      </c>
      <c r="I63" s="202" t="s">
        <v>24</v>
      </c>
      <c r="J63" s="168">
        <v>156.78</v>
      </c>
      <c r="K63" s="19">
        <v>2822.04</v>
      </c>
      <c r="L63" s="27">
        <v>21</v>
      </c>
      <c r="M63" s="28">
        <f t="shared" si="0"/>
        <v>3292.38</v>
      </c>
      <c r="N63" s="28"/>
      <c r="O63" s="28"/>
      <c r="P63" s="28"/>
      <c r="Q63" s="21">
        <f t="shared" si="4"/>
        <v>21</v>
      </c>
      <c r="R63" s="166">
        <f t="shared" si="5"/>
        <v>3292.38</v>
      </c>
      <c r="S63" s="204">
        <f t="shared" si="6"/>
        <v>156.78</v>
      </c>
      <c r="T63" s="169">
        <v>2</v>
      </c>
      <c r="U63" s="167">
        <f t="shared" si="1"/>
        <v>313.56</v>
      </c>
      <c r="V63" s="82">
        <f t="shared" si="2"/>
        <v>19</v>
      </c>
      <c r="W63" s="155">
        <f t="shared" si="3"/>
        <v>2978.82</v>
      </c>
    </row>
    <row r="64" spans="4:23" ht="26.25" customHeight="1" thickBot="1" x14ac:dyDescent="0.3">
      <c r="D64" s="22" t="s">
        <v>21</v>
      </c>
      <c r="E64" s="23">
        <v>44648</v>
      </c>
      <c r="F64" s="209">
        <v>44648</v>
      </c>
      <c r="G64" s="24" t="s">
        <v>128</v>
      </c>
      <c r="H64" s="24" t="s">
        <v>129</v>
      </c>
      <c r="I64" s="202" t="s">
        <v>24</v>
      </c>
      <c r="J64" s="170">
        <v>550</v>
      </c>
      <c r="K64" s="19">
        <v>9900</v>
      </c>
      <c r="L64" s="27">
        <v>16</v>
      </c>
      <c r="M64" s="28">
        <f t="shared" si="0"/>
        <v>8800</v>
      </c>
      <c r="N64" s="28"/>
      <c r="O64" s="28"/>
      <c r="P64" s="28"/>
      <c r="Q64" s="21">
        <f t="shared" si="4"/>
        <v>16</v>
      </c>
      <c r="R64" s="166">
        <f t="shared" si="5"/>
        <v>8800</v>
      </c>
      <c r="S64" s="204">
        <f t="shared" si="6"/>
        <v>550</v>
      </c>
      <c r="T64" s="169">
        <v>1</v>
      </c>
      <c r="U64" s="167">
        <f t="shared" si="1"/>
        <v>550</v>
      </c>
      <c r="V64" s="82">
        <f t="shared" si="2"/>
        <v>15</v>
      </c>
      <c r="W64" s="155">
        <f t="shared" si="3"/>
        <v>8250</v>
      </c>
    </row>
    <row r="65" spans="4:23" ht="15.75" thickBot="1" x14ac:dyDescent="0.3">
      <c r="D65" s="74" t="s">
        <v>21</v>
      </c>
      <c r="E65" s="75">
        <v>44648</v>
      </c>
      <c r="F65" s="23">
        <v>44648</v>
      </c>
      <c r="G65" s="76" t="s">
        <v>130</v>
      </c>
      <c r="H65" s="76" t="s">
        <v>131</v>
      </c>
      <c r="I65" s="205" t="s">
        <v>24</v>
      </c>
      <c r="J65" s="181">
        <v>1500</v>
      </c>
      <c r="K65" s="62">
        <v>7500</v>
      </c>
      <c r="L65" s="27">
        <v>8</v>
      </c>
      <c r="M65" s="28">
        <f t="shared" si="0"/>
        <v>12000</v>
      </c>
      <c r="N65" s="28"/>
      <c r="O65" s="28"/>
      <c r="P65" s="28"/>
      <c r="Q65" s="21">
        <f t="shared" si="4"/>
        <v>8</v>
      </c>
      <c r="R65" s="166">
        <f t="shared" si="5"/>
        <v>12000</v>
      </c>
      <c r="S65" s="204">
        <f t="shared" si="6"/>
        <v>1500</v>
      </c>
      <c r="T65" s="169">
        <v>1</v>
      </c>
      <c r="U65" s="167">
        <f t="shared" si="1"/>
        <v>1500</v>
      </c>
      <c r="V65" s="82">
        <f t="shared" si="2"/>
        <v>7</v>
      </c>
      <c r="W65" s="155">
        <f t="shared" si="3"/>
        <v>10500</v>
      </c>
    </row>
    <row r="66" spans="4:23" ht="15.75" thickBot="1" x14ac:dyDescent="0.3">
      <c r="D66" s="22" t="s">
        <v>21</v>
      </c>
      <c r="E66" s="23">
        <v>44987</v>
      </c>
      <c r="F66" s="23">
        <v>44648</v>
      </c>
      <c r="G66" s="24" t="s">
        <v>132</v>
      </c>
      <c r="H66" s="24" t="s">
        <v>133</v>
      </c>
      <c r="I66" s="202" t="s">
        <v>24</v>
      </c>
      <c r="J66" s="170">
        <v>1528.1</v>
      </c>
      <c r="K66" s="19">
        <v>6112.4</v>
      </c>
      <c r="L66" s="27">
        <v>4</v>
      </c>
      <c r="M66" s="28">
        <f t="shared" si="0"/>
        <v>6112.4</v>
      </c>
      <c r="N66" s="28"/>
      <c r="O66" s="28"/>
      <c r="P66" s="28"/>
      <c r="Q66" s="21">
        <f t="shared" si="4"/>
        <v>4</v>
      </c>
      <c r="R66" s="166">
        <f t="shared" si="5"/>
        <v>6112.4</v>
      </c>
      <c r="S66" s="204">
        <f t="shared" si="6"/>
        <v>1528.1</v>
      </c>
      <c r="T66" s="169"/>
      <c r="U66" s="167">
        <f t="shared" si="1"/>
        <v>0</v>
      </c>
      <c r="V66" s="82">
        <f t="shared" si="2"/>
        <v>4</v>
      </c>
      <c r="W66" s="155">
        <f t="shared" si="3"/>
        <v>6112.4</v>
      </c>
    </row>
    <row r="67" spans="4:23" ht="15.75" thickBot="1" x14ac:dyDescent="0.3">
      <c r="D67" s="31" t="s">
        <v>21</v>
      </c>
      <c r="E67" s="32">
        <v>43802</v>
      </c>
      <c r="F67" s="32">
        <v>43801</v>
      </c>
      <c r="G67" s="33" t="s">
        <v>134</v>
      </c>
      <c r="H67" s="59" t="s">
        <v>135</v>
      </c>
      <c r="I67" s="203" t="s">
        <v>24</v>
      </c>
      <c r="J67" s="171">
        <v>3464.4933333333333</v>
      </c>
      <c r="K67" s="34">
        <v>51967.4</v>
      </c>
      <c r="L67" s="35">
        <v>7</v>
      </c>
      <c r="M67" s="36">
        <f t="shared" si="0"/>
        <v>24251.453333333335</v>
      </c>
      <c r="N67" s="36"/>
      <c r="O67" s="36"/>
      <c r="P67" s="36"/>
      <c r="Q67" s="21">
        <f t="shared" si="4"/>
        <v>7</v>
      </c>
      <c r="R67" s="166">
        <f t="shared" si="5"/>
        <v>24251.453333333335</v>
      </c>
      <c r="S67" s="198">
        <f t="shared" si="6"/>
        <v>3464.4933333333333</v>
      </c>
      <c r="T67" s="172">
        <v>5</v>
      </c>
      <c r="U67" s="167">
        <f t="shared" si="1"/>
        <v>17322.466666666667</v>
      </c>
      <c r="V67" s="200">
        <f t="shared" si="2"/>
        <v>2</v>
      </c>
      <c r="W67" s="156">
        <f t="shared" si="3"/>
        <v>6928.9866666666667</v>
      </c>
    </row>
    <row r="68" spans="4:23" ht="24" customHeight="1" thickBot="1" x14ac:dyDescent="0.3">
      <c r="D68" s="64" t="s">
        <v>21</v>
      </c>
      <c r="E68" s="64">
        <v>43504</v>
      </c>
      <c r="F68" s="64">
        <v>42774</v>
      </c>
      <c r="G68" s="65" t="s">
        <v>136</v>
      </c>
      <c r="H68" s="65" t="s">
        <v>137</v>
      </c>
      <c r="I68" s="66" t="s">
        <v>24</v>
      </c>
      <c r="J68" s="67">
        <v>50</v>
      </c>
      <c r="K68" s="51">
        <v>0</v>
      </c>
      <c r="L68" s="68">
        <v>0</v>
      </c>
      <c r="M68" s="68">
        <f t="shared" si="0"/>
        <v>0</v>
      </c>
      <c r="N68" s="68"/>
      <c r="O68" s="68"/>
      <c r="P68" s="68"/>
      <c r="Q68" s="21">
        <f t="shared" si="4"/>
        <v>0</v>
      </c>
      <c r="R68" s="21">
        <f t="shared" si="5"/>
        <v>0</v>
      </c>
      <c r="S68" s="160">
        <v>0</v>
      </c>
      <c r="T68" s="160"/>
      <c r="U68" s="154">
        <f t="shared" si="1"/>
        <v>0</v>
      </c>
      <c r="V68" s="160">
        <f t="shared" si="2"/>
        <v>0</v>
      </c>
      <c r="W68" s="160">
        <f t="shared" si="3"/>
        <v>0</v>
      </c>
    </row>
    <row r="69" spans="4:23" ht="19.5" customHeight="1" thickBot="1" x14ac:dyDescent="0.3">
      <c r="D69" s="69" t="s">
        <v>21</v>
      </c>
      <c r="E69" s="37">
        <v>43505</v>
      </c>
      <c r="F69" s="37">
        <v>42774</v>
      </c>
      <c r="G69" s="38" t="s">
        <v>138</v>
      </c>
      <c r="H69" s="70" t="s">
        <v>139</v>
      </c>
      <c r="I69" s="71" t="s">
        <v>24</v>
      </c>
      <c r="J69" s="72">
        <v>17</v>
      </c>
      <c r="K69" s="41">
        <v>0</v>
      </c>
      <c r="L69" s="73">
        <v>0</v>
      </c>
      <c r="M69" s="42">
        <f t="shared" si="0"/>
        <v>0</v>
      </c>
      <c r="N69" s="42"/>
      <c r="O69" s="42"/>
      <c r="P69" s="42"/>
      <c r="Q69" s="21">
        <f t="shared" si="4"/>
        <v>0</v>
      </c>
      <c r="R69" s="21">
        <f t="shared" si="5"/>
        <v>0</v>
      </c>
      <c r="S69" s="165">
        <v>0</v>
      </c>
      <c r="T69" s="157"/>
      <c r="U69" s="154">
        <f t="shared" si="1"/>
        <v>0</v>
      </c>
      <c r="V69" s="165">
        <f t="shared" si="2"/>
        <v>0</v>
      </c>
      <c r="W69" s="165">
        <f t="shared" si="3"/>
        <v>0</v>
      </c>
    </row>
    <row r="70" spans="4:23" ht="15.75" thickBot="1" x14ac:dyDescent="0.3">
      <c r="D70" s="14" t="s">
        <v>21</v>
      </c>
      <c r="E70" s="15">
        <v>44456</v>
      </c>
      <c r="F70" s="15">
        <v>42774</v>
      </c>
      <c r="G70" s="16" t="s">
        <v>140</v>
      </c>
      <c r="H70" s="77" t="s">
        <v>141</v>
      </c>
      <c r="I70" s="195" t="s">
        <v>24</v>
      </c>
      <c r="J70" s="177">
        <v>255</v>
      </c>
      <c r="K70" s="47">
        <v>765</v>
      </c>
      <c r="L70" s="20">
        <v>1</v>
      </c>
      <c r="M70" s="21">
        <f t="shared" si="0"/>
        <v>255</v>
      </c>
      <c r="N70" s="21"/>
      <c r="O70" s="21"/>
      <c r="P70" s="21"/>
      <c r="Q70" s="21">
        <f t="shared" si="4"/>
        <v>1</v>
      </c>
      <c r="R70" s="166">
        <f t="shared" si="5"/>
        <v>255</v>
      </c>
      <c r="S70" s="197">
        <f t="shared" si="6"/>
        <v>255</v>
      </c>
      <c r="T70" s="176"/>
      <c r="U70" s="167">
        <f t="shared" si="1"/>
        <v>0</v>
      </c>
      <c r="V70" s="199">
        <f t="shared" si="2"/>
        <v>1</v>
      </c>
      <c r="W70" s="154">
        <f t="shared" si="3"/>
        <v>255</v>
      </c>
    </row>
    <row r="71" spans="4:23" ht="18.75" customHeight="1" thickBot="1" x14ac:dyDescent="0.3">
      <c r="D71" s="22" t="s">
        <v>21</v>
      </c>
      <c r="E71" s="23">
        <v>44456</v>
      </c>
      <c r="F71" s="23">
        <v>43126</v>
      </c>
      <c r="G71" s="24" t="s">
        <v>142</v>
      </c>
      <c r="H71" s="78" t="s">
        <v>143</v>
      </c>
      <c r="I71" s="202" t="s">
        <v>24</v>
      </c>
      <c r="J71" s="170">
        <v>135</v>
      </c>
      <c r="K71" s="19">
        <v>1215</v>
      </c>
      <c r="L71" s="27">
        <v>9</v>
      </c>
      <c r="M71" s="28">
        <f t="shared" si="0"/>
        <v>1215</v>
      </c>
      <c r="N71" s="28"/>
      <c r="O71" s="28"/>
      <c r="P71" s="28"/>
      <c r="Q71" s="21">
        <f t="shared" si="4"/>
        <v>9</v>
      </c>
      <c r="R71" s="166">
        <f t="shared" si="5"/>
        <v>1215</v>
      </c>
      <c r="S71" s="204">
        <f t="shared" si="6"/>
        <v>135</v>
      </c>
      <c r="T71" s="169">
        <v>1</v>
      </c>
      <c r="U71" s="167">
        <f t="shared" si="1"/>
        <v>135</v>
      </c>
      <c r="V71" s="82">
        <f t="shared" si="2"/>
        <v>8</v>
      </c>
      <c r="W71" s="155">
        <f t="shared" si="3"/>
        <v>1080</v>
      </c>
    </row>
    <row r="72" spans="4:23" ht="15.75" thickBot="1" x14ac:dyDescent="0.3">
      <c r="D72" s="22" t="s">
        <v>21</v>
      </c>
      <c r="E72" s="23">
        <v>43493</v>
      </c>
      <c r="F72" s="23">
        <v>43127</v>
      </c>
      <c r="G72" s="24" t="s">
        <v>144</v>
      </c>
      <c r="H72" s="79" t="s">
        <v>145</v>
      </c>
      <c r="I72" s="202" t="s">
        <v>24</v>
      </c>
      <c r="J72" s="170">
        <v>182.5</v>
      </c>
      <c r="K72" s="19">
        <v>4380</v>
      </c>
      <c r="L72" s="27">
        <v>8</v>
      </c>
      <c r="M72" s="28">
        <f t="shared" si="0"/>
        <v>1460</v>
      </c>
      <c r="N72" s="28"/>
      <c r="O72" s="28"/>
      <c r="P72" s="28"/>
      <c r="Q72" s="21">
        <f t="shared" si="4"/>
        <v>8</v>
      </c>
      <c r="R72" s="166">
        <f t="shared" si="5"/>
        <v>1460</v>
      </c>
      <c r="S72" s="204">
        <f t="shared" si="6"/>
        <v>182.5</v>
      </c>
      <c r="T72" s="169">
        <v>4</v>
      </c>
      <c r="U72" s="167">
        <f t="shared" si="1"/>
        <v>730</v>
      </c>
      <c r="V72" s="82">
        <f t="shared" si="2"/>
        <v>4</v>
      </c>
      <c r="W72" s="155">
        <f t="shared" si="3"/>
        <v>730</v>
      </c>
    </row>
    <row r="73" spans="4:23" ht="15.75" thickBot="1" x14ac:dyDescent="0.3">
      <c r="D73" s="22" t="s">
        <v>21</v>
      </c>
      <c r="E73" s="23">
        <v>43748</v>
      </c>
      <c r="F73" s="23">
        <v>43383</v>
      </c>
      <c r="G73" s="24" t="s">
        <v>146</v>
      </c>
      <c r="H73" s="24" t="s">
        <v>147</v>
      </c>
      <c r="I73" s="202" t="s">
        <v>24</v>
      </c>
      <c r="J73" s="168">
        <v>2</v>
      </c>
      <c r="K73" s="19">
        <v>1570</v>
      </c>
      <c r="L73" s="27">
        <v>785</v>
      </c>
      <c r="M73" s="28">
        <f t="shared" si="0"/>
        <v>1570</v>
      </c>
      <c r="N73" s="28"/>
      <c r="O73" s="28"/>
      <c r="P73" s="28"/>
      <c r="Q73" s="21">
        <f t="shared" si="4"/>
        <v>785</v>
      </c>
      <c r="R73" s="166">
        <f t="shared" si="5"/>
        <v>1570</v>
      </c>
      <c r="S73" s="204">
        <f t="shared" si="6"/>
        <v>2</v>
      </c>
      <c r="T73" s="169"/>
      <c r="U73" s="167">
        <f t="shared" si="1"/>
        <v>0</v>
      </c>
      <c r="V73" s="82">
        <f t="shared" si="2"/>
        <v>785</v>
      </c>
      <c r="W73" s="155">
        <f t="shared" si="3"/>
        <v>1570</v>
      </c>
    </row>
    <row r="74" spans="4:23" ht="15.75" thickBot="1" x14ac:dyDescent="0.3">
      <c r="D74" s="22" t="s">
        <v>21</v>
      </c>
      <c r="E74" s="23">
        <v>43495</v>
      </c>
      <c r="F74" s="23">
        <v>43130</v>
      </c>
      <c r="G74" s="24" t="s">
        <v>148</v>
      </c>
      <c r="H74" s="76" t="s">
        <v>149</v>
      </c>
      <c r="I74" s="202" t="s">
        <v>24</v>
      </c>
      <c r="J74" s="168">
        <v>4</v>
      </c>
      <c r="K74" s="19">
        <v>1000</v>
      </c>
      <c r="L74" s="27">
        <v>250</v>
      </c>
      <c r="M74" s="28">
        <f t="shared" si="0"/>
        <v>1000</v>
      </c>
      <c r="N74" s="28"/>
      <c r="O74" s="28"/>
      <c r="P74" s="28"/>
      <c r="Q74" s="21">
        <f t="shared" si="4"/>
        <v>250</v>
      </c>
      <c r="R74" s="166">
        <f t="shared" si="5"/>
        <v>1000</v>
      </c>
      <c r="S74" s="204">
        <f t="shared" si="6"/>
        <v>4</v>
      </c>
      <c r="T74" s="169"/>
      <c r="U74" s="167">
        <f t="shared" si="1"/>
        <v>0</v>
      </c>
      <c r="V74" s="82">
        <f t="shared" si="2"/>
        <v>250</v>
      </c>
      <c r="W74" s="155">
        <f t="shared" si="3"/>
        <v>1000</v>
      </c>
    </row>
    <row r="75" spans="4:23" ht="15.75" thickBot="1" x14ac:dyDescent="0.3">
      <c r="D75" s="22" t="s">
        <v>21</v>
      </c>
      <c r="E75" s="23">
        <v>43495</v>
      </c>
      <c r="F75" s="23">
        <v>43130</v>
      </c>
      <c r="G75" s="24" t="s">
        <v>150</v>
      </c>
      <c r="H75" s="76" t="s">
        <v>151</v>
      </c>
      <c r="I75" s="202" t="s">
        <v>24</v>
      </c>
      <c r="J75" s="168">
        <v>1</v>
      </c>
      <c r="K75" s="19">
        <v>100</v>
      </c>
      <c r="L75" s="27">
        <v>100</v>
      </c>
      <c r="M75" s="28">
        <f t="shared" si="0"/>
        <v>100</v>
      </c>
      <c r="N75" s="28"/>
      <c r="O75" s="28"/>
      <c r="P75" s="28"/>
      <c r="Q75" s="21">
        <f t="shared" si="4"/>
        <v>100</v>
      </c>
      <c r="R75" s="166">
        <f t="shared" si="5"/>
        <v>100</v>
      </c>
      <c r="S75" s="204">
        <f t="shared" si="6"/>
        <v>1</v>
      </c>
      <c r="T75" s="169"/>
      <c r="U75" s="167">
        <f t="shared" si="1"/>
        <v>0</v>
      </c>
      <c r="V75" s="82">
        <f t="shared" si="2"/>
        <v>100</v>
      </c>
      <c r="W75" s="155">
        <f t="shared" si="3"/>
        <v>100</v>
      </c>
    </row>
    <row r="76" spans="4:23" ht="15.75" thickBot="1" x14ac:dyDescent="0.3">
      <c r="D76" s="22" t="s">
        <v>21</v>
      </c>
      <c r="E76" s="23">
        <v>43496</v>
      </c>
      <c r="F76" s="23">
        <v>43131</v>
      </c>
      <c r="G76" s="24" t="s">
        <v>152</v>
      </c>
      <c r="H76" s="76" t="s">
        <v>153</v>
      </c>
      <c r="I76" s="202" t="s">
        <v>24</v>
      </c>
      <c r="J76" s="168">
        <v>3.5</v>
      </c>
      <c r="K76" s="19">
        <v>175</v>
      </c>
      <c r="L76" s="27">
        <v>50</v>
      </c>
      <c r="M76" s="28">
        <f t="shared" si="0"/>
        <v>175</v>
      </c>
      <c r="N76" s="28"/>
      <c r="O76" s="28"/>
      <c r="P76" s="28"/>
      <c r="Q76" s="21">
        <f t="shared" si="4"/>
        <v>50</v>
      </c>
      <c r="R76" s="166">
        <f t="shared" si="5"/>
        <v>175</v>
      </c>
      <c r="S76" s="204">
        <f t="shared" si="6"/>
        <v>3.5</v>
      </c>
      <c r="T76" s="169"/>
      <c r="U76" s="167">
        <f t="shared" si="1"/>
        <v>0</v>
      </c>
      <c r="V76" s="82">
        <f t="shared" si="2"/>
        <v>50</v>
      </c>
      <c r="W76" s="155">
        <f t="shared" si="3"/>
        <v>175</v>
      </c>
    </row>
    <row r="77" spans="4:23" ht="15.75" thickBot="1" x14ac:dyDescent="0.3">
      <c r="D77" s="31" t="s">
        <v>21</v>
      </c>
      <c r="E77" s="32">
        <v>43497</v>
      </c>
      <c r="F77" s="32">
        <v>43132</v>
      </c>
      <c r="G77" s="33" t="s">
        <v>154</v>
      </c>
      <c r="H77" s="33" t="s">
        <v>155</v>
      </c>
      <c r="I77" s="203" t="s">
        <v>24</v>
      </c>
      <c r="J77" s="168">
        <v>1.5</v>
      </c>
      <c r="K77" s="19">
        <v>1650</v>
      </c>
      <c r="L77" s="27">
        <v>1100</v>
      </c>
      <c r="M77" s="28">
        <f t="shared" ref="M77:M140" si="7">+J77*L77</f>
        <v>1650</v>
      </c>
      <c r="N77" s="28"/>
      <c r="O77" s="28"/>
      <c r="P77" s="28"/>
      <c r="Q77" s="21">
        <f t="shared" si="4"/>
        <v>1100</v>
      </c>
      <c r="R77" s="166">
        <f t="shared" si="5"/>
        <v>1650</v>
      </c>
      <c r="S77" s="198">
        <f t="shared" si="6"/>
        <v>1.5</v>
      </c>
      <c r="T77" s="169"/>
      <c r="U77" s="167">
        <f t="shared" si="1"/>
        <v>0</v>
      </c>
      <c r="V77" s="200">
        <f t="shared" si="2"/>
        <v>1100</v>
      </c>
      <c r="W77" s="156">
        <f t="shared" si="3"/>
        <v>1650</v>
      </c>
    </row>
    <row r="78" spans="4:23" ht="15.75" customHeight="1" thickBot="1" x14ac:dyDescent="0.3">
      <c r="D78" s="50" t="s">
        <v>21</v>
      </c>
      <c r="E78" s="37">
        <v>43630</v>
      </c>
      <c r="F78" s="37">
        <v>43630</v>
      </c>
      <c r="G78" s="38" t="s">
        <v>156</v>
      </c>
      <c r="H78" s="55" t="s">
        <v>157</v>
      </c>
      <c r="I78" s="39" t="s">
        <v>24</v>
      </c>
      <c r="J78" s="80">
        <v>148</v>
      </c>
      <c r="K78" s="81">
        <v>5920</v>
      </c>
      <c r="L78" s="82">
        <v>3</v>
      </c>
      <c r="M78" s="28">
        <f t="shared" si="7"/>
        <v>444</v>
      </c>
      <c r="N78" s="28"/>
      <c r="O78" s="28"/>
      <c r="P78" s="28"/>
      <c r="Q78" s="21">
        <f t="shared" si="4"/>
        <v>3</v>
      </c>
      <c r="R78" s="21">
        <f t="shared" si="5"/>
        <v>444</v>
      </c>
      <c r="S78" s="157">
        <f t="shared" si="6"/>
        <v>148</v>
      </c>
      <c r="T78" s="155">
        <v>3</v>
      </c>
      <c r="U78" s="154">
        <f t="shared" ref="U78:U141" si="8">+S78*T78</f>
        <v>444</v>
      </c>
      <c r="V78" s="157">
        <f t="shared" ref="V78:V141" si="9">+Q78-T78</f>
        <v>0</v>
      </c>
      <c r="W78" s="157">
        <f t="shared" ref="W78:W141" si="10">+V78*S78</f>
        <v>0</v>
      </c>
    </row>
    <row r="79" spans="4:23" ht="15.75" thickBot="1" x14ac:dyDescent="0.3">
      <c r="D79" s="14" t="s">
        <v>21</v>
      </c>
      <c r="E79" s="15">
        <v>44987</v>
      </c>
      <c r="F79" s="15">
        <v>44987</v>
      </c>
      <c r="G79" s="16" t="s">
        <v>158</v>
      </c>
      <c r="H79" s="16" t="s">
        <v>159</v>
      </c>
      <c r="I79" s="195" t="s">
        <v>79</v>
      </c>
      <c r="J79" s="170">
        <v>501.05</v>
      </c>
      <c r="K79" s="19">
        <v>1503.15</v>
      </c>
      <c r="L79" s="27">
        <v>2</v>
      </c>
      <c r="M79" s="28">
        <f t="shared" si="7"/>
        <v>1002.1</v>
      </c>
      <c r="N79" s="28"/>
      <c r="O79" s="28"/>
      <c r="P79" s="28"/>
      <c r="Q79" s="21">
        <f t="shared" ref="Q79:Q142" si="11">+N79+L79</f>
        <v>2</v>
      </c>
      <c r="R79" s="166">
        <f t="shared" ref="R79:R142" si="12">+P79+M79</f>
        <v>1002.1</v>
      </c>
      <c r="S79" s="197">
        <f t="shared" ref="S79:S142" si="13">+R79/Q79</f>
        <v>501.05</v>
      </c>
      <c r="T79" s="169"/>
      <c r="U79" s="167">
        <f t="shared" si="8"/>
        <v>0</v>
      </c>
      <c r="V79" s="199">
        <f t="shared" si="9"/>
        <v>2</v>
      </c>
      <c r="W79" s="154">
        <f t="shared" si="10"/>
        <v>1002.1</v>
      </c>
    </row>
    <row r="80" spans="4:23" ht="15.75" thickBot="1" x14ac:dyDescent="0.3">
      <c r="D80" s="31" t="s">
        <v>21</v>
      </c>
      <c r="E80" s="32">
        <v>43499</v>
      </c>
      <c r="F80" s="32">
        <v>43134</v>
      </c>
      <c r="G80" s="33" t="s">
        <v>160</v>
      </c>
      <c r="H80" s="33" t="s">
        <v>161</v>
      </c>
      <c r="I80" s="203" t="s">
        <v>24</v>
      </c>
      <c r="J80" s="171">
        <v>64.970422535211256</v>
      </c>
      <c r="K80" s="34">
        <v>9225.7999999999975</v>
      </c>
      <c r="L80" s="35">
        <v>118</v>
      </c>
      <c r="M80" s="36">
        <f t="shared" si="7"/>
        <v>7666.5098591549286</v>
      </c>
      <c r="N80" s="36"/>
      <c r="O80" s="36"/>
      <c r="P80" s="36"/>
      <c r="Q80" s="21">
        <f t="shared" si="11"/>
        <v>118</v>
      </c>
      <c r="R80" s="166">
        <f t="shared" si="12"/>
        <v>7666.5098591549286</v>
      </c>
      <c r="S80" s="198">
        <f t="shared" si="13"/>
        <v>64.970422535211256</v>
      </c>
      <c r="T80" s="172"/>
      <c r="U80" s="167">
        <f t="shared" si="8"/>
        <v>0</v>
      </c>
      <c r="V80" s="200">
        <f t="shared" si="9"/>
        <v>118</v>
      </c>
      <c r="W80" s="156">
        <f t="shared" si="10"/>
        <v>7666.5098591549286</v>
      </c>
    </row>
    <row r="81" spans="4:23" ht="15" hidden="1" customHeight="1" thickBot="1" x14ac:dyDescent="0.3">
      <c r="D81" s="37" t="s">
        <v>21</v>
      </c>
      <c r="E81" s="37">
        <v>43500</v>
      </c>
      <c r="F81" s="37"/>
      <c r="G81" s="38" t="s">
        <v>162</v>
      </c>
      <c r="H81" s="38" t="s">
        <v>163</v>
      </c>
      <c r="I81" s="39" t="s">
        <v>24</v>
      </c>
      <c r="J81" s="58">
        <v>250</v>
      </c>
      <c r="K81" s="41">
        <v>0</v>
      </c>
      <c r="L81" s="42">
        <v>0</v>
      </c>
      <c r="M81" s="42">
        <f t="shared" si="7"/>
        <v>0</v>
      </c>
      <c r="N81" s="42"/>
      <c r="O81" s="42"/>
      <c r="P81" s="42"/>
      <c r="Q81" s="21">
        <f t="shared" si="11"/>
        <v>0</v>
      </c>
      <c r="R81" s="21">
        <f t="shared" si="12"/>
        <v>0</v>
      </c>
      <c r="S81" s="157">
        <v>0</v>
      </c>
      <c r="T81" s="157"/>
      <c r="U81" s="154">
        <f t="shared" si="8"/>
        <v>0</v>
      </c>
      <c r="V81" s="157">
        <f t="shared" si="9"/>
        <v>0</v>
      </c>
      <c r="W81" s="157">
        <f t="shared" si="10"/>
        <v>0</v>
      </c>
    </row>
    <row r="82" spans="4:23" ht="15.75" thickBot="1" x14ac:dyDescent="0.3">
      <c r="D82" s="14" t="s">
        <v>21</v>
      </c>
      <c r="E82" s="15">
        <v>44459</v>
      </c>
      <c r="F82" s="15">
        <v>43710</v>
      </c>
      <c r="G82" s="16" t="s">
        <v>164</v>
      </c>
      <c r="H82" s="83" t="s">
        <v>165</v>
      </c>
      <c r="I82" s="195" t="s">
        <v>24</v>
      </c>
      <c r="J82" s="175">
        <v>5</v>
      </c>
      <c r="K82" s="47">
        <v>171600</v>
      </c>
      <c r="L82" s="20">
        <v>31010</v>
      </c>
      <c r="M82" s="21">
        <f t="shared" si="7"/>
        <v>155050</v>
      </c>
      <c r="N82" s="21"/>
      <c r="O82" s="21"/>
      <c r="P82" s="21"/>
      <c r="Q82" s="21">
        <f t="shared" si="11"/>
        <v>31010</v>
      </c>
      <c r="R82" s="166">
        <f t="shared" si="12"/>
        <v>155050</v>
      </c>
      <c r="S82" s="197">
        <f t="shared" si="13"/>
        <v>5</v>
      </c>
      <c r="T82" s="176">
        <v>1940</v>
      </c>
      <c r="U82" s="167">
        <f t="shared" si="8"/>
        <v>9700</v>
      </c>
      <c r="V82" s="199">
        <f t="shared" si="9"/>
        <v>29070</v>
      </c>
      <c r="W82" s="154">
        <f t="shared" si="10"/>
        <v>145350</v>
      </c>
    </row>
    <row r="83" spans="4:23" ht="15.75" thickBot="1" x14ac:dyDescent="0.3">
      <c r="D83" s="31" t="s">
        <v>21</v>
      </c>
      <c r="E83" s="32">
        <v>44459</v>
      </c>
      <c r="F83" s="32">
        <v>43137</v>
      </c>
      <c r="G83" s="33" t="s">
        <v>166</v>
      </c>
      <c r="H83" s="59" t="s">
        <v>167</v>
      </c>
      <c r="I83" s="203" t="s">
        <v>24</v>
      </c>
      <c r="J83" s="182">
        <v>6.78</v>
      </c>
      <c r="K83" s="62" t="s">
        <v>168</v>
      </c>
      <c r="L83" s="85">
        <v>2100</v>
      </c>
      <c r="M83" s="36">
        <f t="shared" si="7"/>
        <v>14238</v>
      </c>
      <c r="N83" s="36"/>
      <c r="O83" s="36"/>
      <c r="P83" s="36"/>
      <c r="Q83" s="21">
        <f t="shared" si="11"/>
        <v>2100</v>
      </c>
      <c r="R83" s="166">
        <f t="shared" si="12"/>
        <v>14238</v>
      </c>
      <c r="S83" s="198">
        <f t="shared" si="13"/>
        <v>6.78</v>
      </c>
      <c r="T83" s="172">
        <v>100</v>
      </c>
      <c r="U83" s="167">
        <f t="shared" si="8"/>
        <v>678</v>
      </c>
      <c r="V83" s="200">
        <f t="shared" si="9"/>
        <v>2000</v>
      </c>
      <c r="W83" s="156">
        <f t="shared" si="10"/>
        <v>13560</v>
      </c>
    </row>
    <row r="84" spans="4:23" ht="15.75" hidden="1" thickBot="1" x14ac:dyDescent="0.3">
      <c r="D84" s="50" t="s">
        <v>21</v>
      </c>
      <c r="E84" s="37">
        <v>44315</v>
      </c>
      <c r="F84" s="37"/>
      <c r="G84" s="38" t="s">
        <v>169</v>
      </c>
      <c r="H84" s="60" t="s">
        <v>170</v>
      </c>
      <c r="I84" s="39" t="s">
        <v>171</v>
      </c>
      <c r="J84" s="86">
        <v>265</v>
      </c>
      <c r="K84" s="87">
        <v>265</v>
      </c>
      <c r="L84" s="88">
        <v>0</v>
      </c>
      <c r="M84" s="52">
        <f t="shared" si="7"/>
        <v>0</v>
      </c>
      <c r="N84" s="53"/>
      <c r="O84" s="53"/>
      <c r="P84" s="53"/>
      <c r="Q84" s="21">
        <f t="shared" si="11"/>
        <v>0</v>
      </c>
      <c r="R84" s="21">
        <f t="shared" si="12"/>
        <v>0</v>
      </c>
      <c r="S84" s="157">
        <v>0</v>
      </c>
      <c r="T84" s="159"/>
      <c r="U84" s="154">
        <f t="shared" si="8"/>
        <v>0</v>
      </c>
      <c r="V84" s="157">
        <f t="shared" si="9"/>
        <v>0</v>
      </c>
      <c r="W84" s="157">
        <f t="shared" si="10"/>
        <v>0</v>
      </c>
    </row>
    <row r="85" spans="4:23" ht="15.75" thickBot="1" x14ac:dyDescent="0.3">
      <c r="D85" s="14" t="s">
        <v>21</v>
      </c>
      <c r="E85" s="15">
        <v>43502</v>
      </c>
      <c r="F85" s="15">
        <v>43137</v>
      </c>
      <c r="G85" s="16" t="s">
        <v>172</v>
      </c>
      <c r="H85" s="83" t="s">
        <v>173</v>
      </c>
      <c r="I85" s="195" t="s">
        <v>24</v>
      </c>
      <c r="J85" s="183">
        <v>5</v>
      </c>
      <c r="K85" s="62">
        <v>2100</v>
      </c>
      <c r="L85" s="89">
        <v>378</v>
      </c>
      <c r="M85" s="21">
        <f t="shared" si="7"/>
        <v>1890</v>
      </c>
      <c r="N85" s="21"/>
      <c r="O85" s="21"/>
      <c r="P85" s="21"/>
      <c r="Q85" s="21">
        <f t="shared" si="11"/>
        <v>378</v>
      </c>
      <c r="R85" s="166">
        <f t="shared" si="12"/>
        <v>1890</v>
      </c>
      <c r="S85" s="197">
        <f t="shared" si="13"/>
        <v>5</v>
      </c>
      <c r="T85" s="176">
        <v>5</v>
      </c>
      <c r="U85" s="167">
        <f t="shared" si="8"/>
        <v>25</v>
      </c>
      <c r="V85" s="199">
        <f t="shared" si="9"/>
        <v>373</v>
      </c>
      <c r="W85" s="154">
        <f t="shared" si="10"/>
        <v>1865</v>
      </c>
    </row>
    <row r="86" spans="4:23" ht="15.75" thickBot="1" x14ac:dyDescent="0.3">
      <c r="D86" s="22" t="s">
        <v>21</v>
      </c>
      <c r="E86" s="23">
        <v>44456</v>
      </c>
      <c r="F86" s="23">
        <v>43805</v>
      </c>
      <c r="G86" s="24" t="s">
        <v>174</v>
      </c>
      <c r="H86" s="25" t="s">
        <v>175</v>
      </c>
      <c r="I86" s="202" t="s">
        <v>24</v>
      </c>
      <c r="J86" s="170">
        <v>4.2700785599877964</v>
      </c>
      <c r="K86" s="19">
        <v>49579.882160018307</v>
      </c>
      <c r="L86" s="27">
        <v>17203</v>
      </c>
      <c r="M86" s="28">
        <f t="shared" si="7"/>
        <v>73458.161467470069</v>
      </c>
      <c r="N86" s="28"/>
      <c r="O86" s="28"/>
      <c r="P86" s="28"/>
      <c r="Q86" s="21">
        <f t="shared" si="11"/>
        <v>17203</v>
      </c>
      <c r="R86" s="166">
        <f t="shared" si="12"/>
        <v>73458.161467470069</v>
      </c>
      <c r="S86" s="204">
        <f t="shared" si="13"/>
        <v>4.2700785599877964</v>
      </c>
      <c r="T86" s="169">
        <v>210</v>
      </c>
      <c r="U86" s="167">
        <f t="shared" si="8"/>
        <v>896.7164975974373</v>
      </c>
      <c r="V86" s="82">
        <f t="shared" si="9"/>
        <v>16993</v>
      </c>
      <c r="W86" s="155">
        <f t="shared" si="10"/>
        <v>72561.444969872624</v>
      </c>
    </row>
    <row r="87" spans="4:23" ht="18.75" customHeight="1" thickBot="1" x14ac:dyDescent="0.3">
      <c r="D87" s="74" t="s">
        <v>21</v>
      </c>
      <c r="E87" s="75">
        <v>44801</v>
      </c>
      <c r="F87" s="75">
        <v>44801</v>
      </c>
      <c r="G87" s="76" t="s">
        <v>176</v>
      </c>
      <c r="H87" s="76" t="s">
        <v>177</v>
      </c>
      <c r="I87" s="205" t="s">
        <v>24</v>
      </c>
      <c r="J87" s="181">
        <v>2.95</v>
      </c>
      <c r="K87" s="62">
        <v>398878.35000000003</v>
      </c>
      <c r="L87" s="27">
        <v>3804</v>
      </c>
      <c r="M87" s="28">
        <f t="shared" si="7"/>
        <v>11221.800000000001</v>
      </c>
      <c r="N87" s="28"/>
      <c r="O87" s="28"/>
      <c r="P87" s="28"/>
      <c r="Q87" s="21">
        <f t="shared" si="11"/>
        <v>3804</v>
      </c>
      <c r="R87" s="166">
        <f t="shared" si="12"/>
        <v>11221.800000000001</v>
      </c>
      <c r="S87" s="204">
        <f t="shared" si="13"/>
        <v>2.95</v>
      </c>
      <c r="T87" s="169">
        <v>198</v>
      </c>
      <c r="U87" s="167">
        <f t="shared" si="8"/>
        <v>584.1</v>
      </c>
      <c r="V87" s="82">
        <f t="shared" si="9"/>
        <v>3606</v>
      </c>
      <c r="W87" s="155">
        <f t="shared" si="10"/>
        <v>10637.7</v>
      </c>
    </row>
    <row r="88" spans="4:23" ht="15.75" thickBot="1" x14ac:dyDescent="0.3">
      <c r="D88" s="22" t="s">
        <v>21</v>
      </c>
      <c r="E88" s="23">
        <v>44456</v>
      </c>
      <c r="F88" s="23">
        <v>43805</v>
      </c>
      <c r="G88" s="24" t="s">
        <v>178</v>
      </c>
      <c r="H88" s="25" t="s">
        <v>179</v>
      </c>
      <c r="I88" s="202" t="s">
        <v>24</v>
      </c>
      <c r="J88" s="170">
        <v>1.9319999999999999</v>
      </c>
      <c r="K88" s="19">
        <v>1519.16</v>
      </c>
      <c r="L88" s="27">
        <v>1360</v>
      </c>
      <c r="M88" s="28">
        <f t="shared" si="7"/>
        <v>2627.52</v>
      </c>
      <c r="N88" s="28"/>
      <c r="O88" s="28"/>
      <c r="P88" s="28"/>
      <c r="Q88" s="21">
        <f t="shared" si="11"/>
        <v>1360</v>
      </c>
      <c r="R88" s="166">
        <f t="shared" si="12"/>
        <v>2627.52</v>
      </c>
      <c r="S88" s="204">
        <f t="shared" si="13"/>
        <v>1.9319999999999999</v>
      </c>
      <c r="T88" s="169">
        <v>111</v>
      </c>
      <c r="U88" s="167">
        <f t="shared" si="8"/>
        <v>214.452</v>
      </c>
      <c r="V88" s="82">
        <f t="shared" si="9"/>
        <v>1249</v>
      </c>
      <c r="W88" s="155">
        <f t="shared" si="10"/>
        <v>2413.0679999999998</v>
      </c>
    </row>
    <row r="89" spans="4:23" ht="15.75" thickBot="1" x14ac:dyDescent="0.3">
      <c r="D89" s="22" t="s">
        <v>21</v>
      </c>
      <c r="E89" s="23">
        <v>43609</v>
      </c>
      <c r="F89" s="23" t="s">
        <v>555</v>
      </c>
      <c r="G89" s="24" t="s">
        <v>180</v>
      </c>
      <c r="H89" s="76" t="s">
        <v>181</v>
      </c>
      <c r="I89" s="202" t="s">
        <v>24</v>
      </c>
      <c r="J89" s="168">
        <v>4</v>
      </c>
      <c r="K89" s="19">
        <v>588</v>
      </c>
      <c r="L89" s="27">
        <v>147</v>
      </c>
      <c r="M89" s="28">
        <f t="shared" si="7"/>
        <v>588</v>
      </c>
      <c r="N89" s="28"/>
      <c r="O89" s="28"/>
      <c r="P89" s="28"/>
      <c r="Q89" s="21">
        <f t="shared" si="11"/>
        <v>147</v>
      </c>
      <c r="R89" s="166">
        <f t="shared" si="12"/>
        <v>588</v>
      </c>
      <c r="S89" s="204">
        <f t="shared" si="13"/>
        <v>4</v>
      </c>
      <c r="T89" s="169"/>
      <c r="U89" s="167">
        <f t="shared" si="8"/>
        <v>0</v>
      </c>
      <c r="V89" s="82">
        <f t="shared" si="9"/>
        <v>147</v>
      </c>
      <c r="W89" s="155">
        <f t="shared" si="10"/>
        <v>588</v>
      </c>
    </row>
    <row r="90" spans="4:23" ht="15.75" thickBot="1" x14ac:dyDescent="0.3">
      <c r="D90" s="22" t="s">
        <v>21</v>
      </c>
      <c r="E90" s="23">
        <v>44456</v>
      </c>
      <c r="F90" s="23">
        <v>43805</v>
      </c>
      <c r="G90" s="24" t="s">
        <v>182</v>
      </c>
      <c r="H90" s="24" t="s">
        <v>183</v>
      </c>
      <c r="I90" s="202" t="s">
        <v>24</v>
      </c>
      <c r="J90" s="170">
        <v>324.83870967741933</v>
      </c>
      <c r="K90" s="19">
        <v>20140</v>
      </c>
      <c r="L90" s="27">
        <v>71</v>
      </c>
      <c r="M90" s="28">
        <f t="shared" si="7"/>
        <v>23063.548387096773</v>
      </c>
      <c r="N90" s="28"/>
      <c r="O90" s="28"/>
      <c r="P90" s="28"/>
      <c r="Q90" s="21">
        <f t="shared" si="11"/>
        <v>71</v>
      </c>
      <c r="R90" s="166">
        <f t="shared" si="12"/>
        <v>23063.548387096773</v>
      </c>
      <c r="S90" s="204">
        <f t="shared" si="13"/>
        <v>324.83870967741933</v>
      </c>
      <c r="T90" s="169">
        <v>23</v>
      </c>
      <c r="U90" s="167">
        <f t="shared" si="8"/>
        <v>7471.2903225806449</v>
      </c>
      <c r="V90" s="82">
        <f t="shared" si="9"/>
        <v>48</v>
      </c>
      <c r="W90" s="155">
        <f t="shared" si="10"/>
        <v>15592.258064516129</v>
      </c>
    </row>
    <row r="91" spans="4:23" ht="15" customHeight="1" thickBot="1" x14ac:dyDescent="0.3">
      <c r="D91" s="22" t="s">
        <v>21</v>
      </c>
      <c r="E91" s="23">
        <v>44456</v>
      </c>
      <c r="F91" s="23">
        <v>43134</v>
      </c>
      <c r="G91" s="24" t="s">
        <v>184</v>
      </c>
      <c r="H91" s="24" t="s">
        <v>185</v>
      </c>
      <c r="I91" s="202" t="s">
        <v>24</v>
      </c>
      <c r="J91" s="170">
        <v>200</v>
      </c>
      <c r="K91" s="19">
        <v>7800</v>
      </c>
      <c r="L91" s="27">
        <v>30</v>
      </c>
      <c r="M91" s="28">
        <f t="shared" si="7"/>
        <v>6000</v>
      </c>
      <c r="N91" s="28"/>
      <c r="O91" s="28"/>
      <c r="P91" s="28"/>
      <c r="Q91" s="21">
        <f t="shared" si="11"/>
        <v>30</v>
      </c>
      <c r="R91" s="166">
        <f t="shared" si="12"/>
        <v>6000</v>
      </c>
      <c r="S91" s="204">
        <f t="shared" si="13"/>
        <v>200</v>
      </c>
      <c r="T91" s="169">
        <v>2</v>
      </c>
      <c r="U91" s="167">
        <f t="shared" si="8"/>
        <v>400</v>
      </c>
      <c r="V91" s="82">
        <f t="shared" si="9"/>
        <v>28</v>
      </c>
      <c r="W91" s="155">
        <f t="shared" si="10"/>
        <v>5600</v>
      </c>
    </row>
    <row r="92" spans="4:23" ht="15.75" thickBot="1" x14ac:dyDescent="0.3">
      <c r="D92" s="22" t="s">
        <v>21</v>
      </c>
      <c r="E92" s="23">
        <v>44456</v>
      </c>
      <c r="F92" s="23">
        <v>44456</v>
      </c>
      <c r="G92" s="24" t="s">
        <v>186</v>
      </c>
      <c r="H92" s="24" t="s">
        <v>187</v>
      </c>
      <c r="I92" s="202" t="s">
        <v>24</v>
      </c>
      <c r="J92" s="170">
        <v>480</v>
      </c>
      <c r="K92" s="19">
        <v>960</v>
      </c>
      <c r="L92" s="27">
        <v>2</v>
      </c>
      <c r="M92" s="28">
        <f t="shared" si="7"/>
        <v>960</v>
      </c>
      <c r="N92" s="28"/>
      <c r="O92" s="28"/>
      <c r="P92" s="28"/>
      <c r="Q92" s="21">
        <f t="shared" si="11"/>
        <v>2</v>
      </c>
      <c r="R92" s="166">
        <f t="shared" si="12"/>
        <v>960</v>
      </c>
      <c r="S92" s="204">
        <f t="shared" si="13"/>
        <v>480</v>
      </c>
      <c r="T92" s="169">
        <v>1</v>
      </c>
      <c r="U92" s="167">
        <f t="shared" si="8"/>
        <v>480</v>
      </c>
      <c r="V92" s="82">
        <f t="shared" si="9"/>
        <v>1</v>
      </c>
      <c r="W92" s="155">
        <f t="shared" si="10"/>
        <v>480</v>
      </c>
    </row>
    <row r="93" spans="4:23" ht="15.75" thickBot="1" x14ac:dyDescent="0.3">
      <c r="D93" s="22" t="s">
        <v>21</v>
      </c>
      <c r="E93" s="23">
        <v>44459</v>
      </c>
      <c r="F93" s="23">
        <v>43448</v>
      </c>
      <c r="G93" s="24" t="s">
        <v>188</v>
      </c>
      <c r="H93" s="24" t="s">
        <v>189</v>
      </c>
      <c r="I93" s="202" t="s">
        <v>190</v>
      </c>
      <c r="J93" s="168">
        <v>165.14400000000001</v>
      </c>
      <c r="K93" s="19">
        <v>9082.92</v>
      </c>
      <c r="L93" s="27">
        <v>70</v>
      </c>
      <c r="M93" s="28">
        <f t="shared" si="7"/>
        <v>11560.08</v>
      </c>
      <c r="N93" s="28"/>
      <c r="O93" s="28"/>
      <c r="P93" s="28"/>
      <c r="Q93" s="21">
        <f t="shared" si="11"/>
        <v>70</v>
      </c>
      <c r="R93" s="166">
        <f t="shared" si="12"/>
        <v>11560.08</v>
      </c>
      <c r="S93" s="204">
        <f t="shared" si="13"/>
        <v>165.14400000000001</v>
      </c>
      <c r="T93" s="169">
        <v>3</v>
      </c>
      <c r="U93" s="167">
        <f t="shared" si="8"/>
        <v>495.43200000000002</v>
      </c>
      <c r="V93" s="82">
        <f t="shared" si="9"/>
        <v>67</v>
      </c>
      <c r="W93" s="155">
        <f t="shared" si="10"/>
        <v>11064.648000000001</v>
      </c>
    </row>
    <row r="94" spans="4:23" ht="15.75" thickBot="1" x14ac:dyDescent="0.3">
      <c r="D94" s="22" t="s">
        <v>21</v>
      </c>
      <c r="E94" s="23">
        <v>44459</v>
      </c>
      <c r="F94" s="23">
        <v>43134</v>
      </c>
      <c r="G94" s="24" t="s">
        <v>191</v>
      </c>
      <c r="H94" s="24" t="s">
        <v>192</v>
      </c>
      <c r="I94" s="202" t="s">
        <v>24</v>
      </c>
      <c r="J94" s="168">
        <v>23.01154929577465</v>
      </c>
      <c r="K94" s="19">
        <v>1633.8200000000002</v>
      </c>
      <c r="L94" s="27">
        <v>41</v>
      </c>
      <c r="M94" s="28">
        <f t="shared" si="7"/>
        <v>943.4735211267606</v>
      </c>
      <c r="N94" s="28"/>
      <c r="O94" s="28"/>
      <c r="P94" s="28"/>
      <c r="Q94" s="21">
        <f t="shared" si="11"/>
        <v>41</v>
      </c>
      <c r="R94" s="166">
        <f t="shared" si="12"/>
        <v>943.4735211267606</v>
      </c>
      <c r="S94" s="204">
        <f t="shared" si="13"/>
        <v>23.01154929577465</v>
      </c>
      <c r="T94" s="169"/>
      <c r="U94" s="167">
        <f t="shared" si="8"/>
        <v>0</v>
      </c>
      <c r="V94" s="82">
        <f t="shared" si="9"/>
        <v>41</v>
      </c>
      <c r="W94" s="155">
        <f t="shared" si="10"/>
        <v>943.4735211267606</v>
      </c>
    </row>
    <row r="95" spans="4:23" ht="15.75" thickBot="1" x14ac:dyDescent="0.3">
      <c r="D95" s="22" t="s">
        <v>21</v>
      </c>
      <c r="E95" s="23">
        <v>43134</v>
      </c>
      <c r="F95" s="23">
        <v>43134</v>
      </c>
      <c r="G95" s="24" t="s">
        <v>193</v>
      </c>
      <c r="H95" s="24" t="s">
        <v>194</v>
      </c>
      <c r="I95" s="205" t="s">
        <v>24</v>
      </c>
      <c r="J95" s="180">
        <v>50</v>
      </c>
      <c r="K95" s="62">
        <v>1350</v>
      </c>
      <c r="L95" s="63">
        <v>27</v>
      </c>
      <c r="M95" s="28">
        <f t="shared" si="7"/>
        <v>1350</v>
      </c>
      <c r="N95" s="28"/>
      <c r="O95" s="28"/>
      <c r="P95" s="28"/>
      <c r="Q95" s="21">
        <f t="shared" si="11"/>
        <v>27</v>
      </c>
      <c r="R95" s="166">
        <f t="shared" si="12"/>
        <v>1350</v>
      </c>
      <c r="S95" s="204">
        <f t="shared" si="13"/>
        <v>50</v>
      </c>
      <c r="T95" s="169"/>
      <c r="U95" s="167">
        <f t="shared" si="8"/>
        <v>0</v>
      </c>
      <c r="V95" s="82">
        <f t="shared" si="9"/>
        <v>27</v>
      </c>
      <c r="W95" s="155">
        <f t="shared" si="10"/>
        <v>1350</v>
      </c>
    </row>
    <row r="96" spans="4:23" ht="15.75" thickBot="1" x14ac:dyDescent="0.3">
      <c r="D96" s="22" t="s">
        <v>21</v>
      </c>
      <c r="E96" s="23">
        <v>44459</v>
      </c>
      <c r="F96" s="23">
        <v>43710</v>
      </c>
      <c r="G96" s="24" t="s">
        <v>195</v>
      </c>
      <c r="H96" s="24" t="s">
        <v>196</v>
      </c>
      <c r="I96" s="205" t="s">
        <v>24</v>
      </c>
      <c r="J96" s="180">
        <v>35</v>
      </c>
      <c r="K96" s="62">
        <v>6300</v>
      </c>
      <c r="L96" s="63">
        <v>175</v>
      </c>
      <c r="M96" s="28">
        <f t="shared" si="7"/>
        <v>6125</v>
      </c>
      <c r="N96" s="28"/>
      <c r="O96" s="28"/>
      <c r="P96" s="28"/>
      <c r="Q96" s="21">
        <f t="shared" si="11"/>
        <v>175</v>
      </c>
      <c r="R96" s="166">
        <f t="shared" si="12"/>
        <v>6125</v>
      </c>
      <c r="S96" s="204">
        <f t="shared" si="13"/>
        <v>35</v>
      </c>
      <c r="T96" s="169">
        <v>2</v>
      </c>
      <c r="U96" s="167">
        <f t="shared" si="8"/>
        <v>70</v>
      </c>
      <c r="V96" s="82">
        <f t="shared" si="9"/>
        <v>173</v>
      </c>
      <c r="W96" s="155">
        <f t="shared" si="10"/>
        <v>6055</v>
      </c>
    </row>
    <row r="97" spans="4:23" ht="15.75" thickBot="1" x14ac:dyDescent="0.3">
      <c r="D97" s="22" t="s">
        <v>21</v>
      </c>
      <c r="E97" s="23">
        <v>44459</v>
      </c>
      <c r="F97" s="23">
        <v>43801</v>
      </c>
      <c r="G97" s="24" t="s">
        <v>197</v>
      </c>
      <c r="H97" s="24" t="s">
        <v>198</v>
      </c>
      <c r="I97" s="202" t="s">
        <v>24</v>
      </c>
      <c r="J97" s="168">
        <v>293.05084745762713</v>
      </c>
      <c r="K97" s="19">
        <v>17290</v>
      </c>
      <c r="L97" s="27">
        <v>32</v>
      </c>
      <c r="M97" s="28">
        <f t="shared" si="7"/>
        <v>9377.6271186440681</v>
      </c>
      <c r="N97" s="28"/>
      <c r="O97" s="28"/>
      <c r="P97" s="28"/>
      <c r="Q97" s="21">
        <f t="shared" si="11"/>
        <v>32</v>
      </c>
      <c r="R97" s="166">
        <f t="shared" si="12"/>
        <v>9377.6271186440681</v>
      </c>
      <c r="S97" s="204">
        <f t="shared" si="13"/>
        <v>293.05084745762713</v>
      </c>
      <c r="T97" s="169">
        <v>11</v>
      </c>
      <c r="U97" s="167">
        <f t="shared" si="8"/>
        <v>3223.5593220338983</v>
      </c>
      <c r="V97" s="82">
        <f t="shared" si="9"/>
        <v>21</v>
      </c>
      <c r="W97" s="155">
        <f t="shared" si="10"/>
        <v>6154.0677966101694</v>
      </c>
    </row>
    <row r="98" spans="4:23" ht="15" customHeight="1" thickBot="1" x14ac:dyDescent="0.3">
      <c r="D98" s="31" t="s">
        <v>21</v>
      </c>
      <c r="E98" s="32">
        <v>43801</v>
      </c>
      <c r="F98" s="32">
        <v>43801</v>
      </c>
      <c r="G98" s="33" t="s">
        <v>199</v>
      </c>
      <c r="H98" s="33" t="s">
        <v>200</v>
      </c>
      <c r="I98" s="203" t="s">
        <v>24</v>
      </c>
      <c r="J98" s="171">
        <v>2375</v>
      </c>
      <c r="K98" s="19">
        <v>700</v>
      </c>
      <c r="L98" s="35">
        <v>2</v>
      </c>
      <c r="M98" s="36">
        <f t="shared" si="7"/>
        <v>4750</v>
      </c>
      <c r="N98" s="36"/>
      <c r="O98" s="36"/>
      <c r="P98" s="36"/>
      <c r="Q98" s="21">
        <f t="shared" si="11"/>
        <v>2</v>
      </c>
      <c r="R98" s="166">
        <f t="shared" si="12"/>
        <v>4750</v>
      </c>
      <c r="S98" s="198">
        <f t="shared" si="13"/>
        <v>2375</v>
      </c>
      <c r="T98" s="172"/>
      <c r="U98" s="167">
        <f t="shared" si="8"/>
        <v>0</v>
      </c>
      <c r="V98" s="200">
        <f t="shared" si="9"/>
        <v>2</v>
      </c>
      <c r="W98" s="156">
        <f t="shared" si="10"/>
        <v>4750</v>
      </c>
    </row>
    <row r="99" spans="4:23" ht="15" hidden="1" customHeight="1" thickBot="1" x14ac:dyDescent="0.3">
      <c r="D99" s="90" t="s">
        <v>21</v>
      </c>
      <c r="E99" s="64">
        <v>45421</v>
      </c>
      <c r="F99" s="64"/>
      <c r="G99" s="65" t="s">
        <v>201</v>
      </c>
      <c r="H99" s="65" t="s">
        <v>202</v>
      </c>
      <c r="I99" s="66" t="s">
        <v>24</v>
      </c>
      <c r="J99" s="91">
        <v>810</v>
      </c>
      <c r="K99" s="51">
        <v>8910</v>
      </c>
      <c r="L99" s="68">
        <v>0</v>
      </c>
      <c r="M99" s="92">
        <f t="shared" si="7"/>
        <v>0</v>
      </c>
      <c r="N99" s="93"/>
      <c r="O99" s="93"/>
      <c r="P99" s="93"/>
      <c r="Q99" s="21">
        <f t="shared" si="11"/>
        <v>0</v>
      </c>
      <c r="R99" s="21">
        <f t="shared" si="12"/>
        <v>0</v>
      </c>
      <c r="S99" s="160">
        <v>0</v>
      </c>
      <c r="T99" s="161"/>
      <c r="U99" s="154">
        <f t="shared" si="8"/>
        <v>0</v>
      </c>
      <c r="V99" s="160">
        <f t="shared" si="9"/>
        <v>0</v>
      </c>
      <c r="W99" s="160">
        <f t="shared" si="10"/>
        <v>0</v>
      </c>
    </row>
    <row r="100" spans="4:23" ht="15" hidden="1" customHeight="1" thickBot="1" x14ac:dyDescent="0.3">
      <c r="D100" s="94" t="s">
        <v>21</v>
      </c>
      <c r="E100" s="37">
        <v>44456</v>
      </c>
      <c r="F100" s="37"/>
      <c r="G100" s="38" t="s">
        <v>203</v>
      </c>
      <c r="H100" s="70" t="s">
        <v>204</v>
      </c>
      <c r="I100" s="71" t="s">
        <v>24</v>
      </c>
      <c r="J100" s="95">
        <v>103.18181818181819</v>
      </c>
      <c r="K100" s="51">
        <v>2270</v>
      </c>
      <c r="L100" s="73">
        <v>0</v>
      </c>
      <c r="M100" s="52">
        <f t="shared" si="7"/>
        <v>0</v>
      </c>
      <c r="N100" s="53"/>
      <c r="O100" s="53"/>
      <c r="P100" s="53"/>
      <c r="Q100" s="21">
        <f t="shared" si="11"/>
        <v>0</v>
      </c>
      <c r="R100" s="21">
        <f t="shared" si="12"/>
        <v>0</v>
      </c>
      <c r="S100" s="165">
        <v>0</v>
      </c>
      <c r="T100" s="159"/>
      <c r="U100" s="154">
        <f t="shared" si="8"/>
        <v>0</v>
      </c>
      <c r="V100" s="165">
        <f t="shared" si="9"/>
        <v>0</v>
      </c>
      <c r="W100" s="165">
        <f t="shared" si="10"/>
        <v>0</v>
      </c>
    </row>
    <row r="101" spans="4:23" ht="15.75" thickBot="1" x14ac:dyDescent="0.3">
      <c r="D101" s="14" t="s">
        <v>21</v>
      </c>
      <c r="E101" s="15">
        <v>45391</v>
      </c>
      <c r="F101" s="15">
        <v>45392</v>
      </c>
      <c r="G101" s="16" t="s">
        <v>205</v>
      </c>
      <c r="H101" s="17" t="s">
        <v>206</v>
      </c>
      <c r="I101" s="195" t="s">
        <v>207</v>
      </c>
      <c r="J101" s="177">
        <v>425</v>
      </c>
      <c r="K101" s="19">
        <v>14875</v>
      </c>
      <c r="L101" s="20">
        <v>32</v>
      </c>
      <c r="M101" s="21">
        <f t="shared" si="7"/>
        <v>13600</v>
      </c>
      <c r="N101" s="21"/>
      <c r="O101" s="21"/>
      <c r="P101" s="21"/>
      <c r="Q101" s="21">
        <f t="shared" si="11"/>
        <v>32</v>
      </c>
      <c r="R101" s="166">
        <f t="shared" si="12"/>
        <v>13600</v>
      </c>
      <c r="S101" s="197">
        <f t="shared" si="13"/>
        <v>425</v>
      </c>
      <c r="T101" s="176"/>
      <c r="U101" s="167">
        <f t="shared" si="8"/>
        <v>0</v>
      </c>
      <c r="V101" s="199">
        <f t="shared" si="9"/>
        <v>32</v>
      </c>
      <c r="W101" s="154">
        <f t="shared" si="10"/>
        <v>13600</v>
      </c>
    </row>
    <row r="102" spans="4:23" ht="15.75" thickBot="1" x14ac:dyDescent="0.3">
      <c r="D102" s="31" t="s">
        <v>21</v>
      </c>
      <c r="E102" s="32">
        <v>43996</v>
      </c>
      <c r="F102" s="32">
        <v>43997</v>
      </c>
      <c r="G102" s="33" t="s">
        <v>208</v>
      </c>
      <c r="H102" s="206" t="s">
        <v>209</v>
      </c>
      <c r="I102" s="203" t="s">
        <v>24</v>
      </c>
      <c r="J102" s="170">
        <v>360</v>
      </c>
      <c r="K102" s="19">
        <v>360</v>
      </c>
      <c r="L102" s="27">
        <v>1</v>
      </c>
      <c r="M102" s="28">
        <f t="shared" si="7"/>
        <v>360</v>
      </c>
      <c r="N102" s="28"/>
      <c r="O102" s="28"/>
      <c r="P102" s="28"/>
      <c r="Q102" s="21">
        <f t="shared" si="11"/>
        <v>1</v>
      </c>
      <c r="R102" s="166">
        <f t="shared" si="12"/>
        <v>360</v>
      </c>
      <c r="S102" s="198">
        <f t="shared" si="13"/>
        <v>360</v>
      </c>
      <c r="T102" s="169"/>
      <c r="U102" s="167">
        <f t="shared" si="8"/>
        <v>0</v>
      </c>
      <c r="V102" s="200">
        <f t="shared" si="9"/>
        <v>1</v>
      </c>
      <c r="W102" s="156">
        <f t="shared" si="10"/>
        <v>360</v>
      </c>
    </row>
    <row r="103" spans="4:23" ht="15.75" hidden="1" thickBot="1" x14ac:dyDescent="0.3">
      <c r="D103" s="50" t="s">
        <v>21</v>
      </c>
      <c r="E103" s="37">
        <v>44648</v>
      </c>
      <c r="F103" s="37"/>
      <c r="G103" s="38" t="s">
        <v>210</v>
      </c>
      <c r="H103" s="38" t="s">
        <v>211</v>
      </c>
      <c r="I103" s="39" t="s">
        <v>24</v>
      </c>
      <c r="J103" s="30">
        <v>132.35294117647058</v>
      </c>
      <c r="K103" s="19">
        <v>4500</v>
      </c>
      <c r="L103" s="27">
        <v>3</v>
      </c>
      <c r="M103" s="28">
        <f t="shared" si="7"/>
        <v>397.05882352941171</v>
      </c>
      <c r="N103" s="28"/>
      <c r="O103" s="28"/>
      <c r="P103" s="28"/>
      <c r="Q103" s="21">
        <f t="shared" si="11"/>
        <v>3</v>
      </c>
      <c r="R103" s="21">
        <f t="shared" si="12"/>
        <v>397.05882352941171</v>
      </c>
      <c r="S103" s="157">
        <f t="shared" si="13"/>
        <v>132.35294117647058</v>
      </c>
      <c r="T103" s="155">
        <v>3</v>
      </c>
      <c r="U103" s="154">
        <f t="shared" si="8"/>
        <v>397.05882352941171</v>
      </c>
      <c r="V103" s="157">
        <f t="shared" si="9"/>
        <v>0</v>
      </c>
      <c r="W103" s="157">
        <f t="shared" si="10"/>
        <v>0</v>
      </c>
    </row>
    <row r="104" spans="4:23" ht="15.75" thickBot="1" x14ac:dyDescent="0.3">
      <c r="D104" s="14" t="s">
        <v>21</v>
      </c>
      <c r="E104" s="15">
        <v>44459</v>
      </c>
      <c r="F104" s="15">
        <v>43136</v>
      </c>
      <c r="G104" s="16" t="s">
        <v>212</v>
      </c>
      <c r="H104" s="16" t="s">
        <v>213</v>
      </c>
      <c r="I104" s="195" t="s">
        <v>171</v>
      </c>
      <c r="J104" s="168">
        <v>200</v>
      </c>
      <c r="K104" s="19">
        <v>200</v>
      </c>
      <c r="L104" s="27">
        <v>1</v>
      </c>
      <c r="M104" s="28">
        <f t="shared" si="7"/>
        <v>200</v>
      </c>
      <c r="N104" s="28"/>
      <c r="O104" s="28"/>
      <c r="P104" s="28"/>
      <c r="Q104" s="21">
        <f t="shared" si="11"/>
        <v>1</v>
      </c>
      <c r="R104" s="166">
        <f t="shared" si="12"/>
        <v>200</v>
      </c>
      <c r="S104" s="197">
        <f t="shared" si="13"/>
        <v>200</v>
      </c>
      <c r="T104" s="169"/>
      <c r="U104" s="167">
        <f t="shared" si="8"/>
        <v>0</v>
      </c>
      <c r="V104" s="199">
        <f t="shared" si="9"/>
        <v>1</v>
      </c>
      <c r="W104" s="154">
        <f t="shared" si="10"/>
        <v>200</v>
      </c>
    </row>
    <row r="105" spans="4:23" ht="15" customHeight="1" thickBot="1" x14ac:dyDescent="0.3">
      <c r="D105" s="22" t="s">
        <v>21</v>
      </c>
      <c r="E105" s="23">
        <v>44459</v>
      </c>
      <c r="F105" s="23">
        <v>43801</v>
      </c>
      <c r="G105" s="24" t="s">
        <v>214</v>
      </c>
      <c r="H105" s="24" t="s">
        <v>215</v>
      </c>
      <c r="I105" s="202" t="s">
        <v>24</v>
      </c>
      <c r="J105" s="168">
        <v>10.970380761523046</v>
      </c>
      <c r="K105" s="19">
        <v>21896.880000000001</v>
      </c>
      <c r="L105" s="27">
        <v>3004</v>
      </c>
      <c r="M105" s="28">
        <f t="shared" si="7"/>
        <v>32955.023807615231</v>
      </c>
      <c r="N105" s="28"/>
      <c r="O105" s="28"/>
      <c r="P105" s="28"/>
      <c r="Q105" s="21">
        <f t="shared" si="11"/>
        <v>3004</v>
      </c>
      <c r="R105" s="166">
        <f t="shared" si="12"/>
        <v>32955.023807615231</v>
      </c>
      <c r="S105" s="204">
        <f t="shared" si="13"/>
        <v>10.970380761523046</v>
      </c>
      <c r="T105" s="169">
        <v>165</v>
      </c>
      <c r="U105" s="167">
        <f t="shared" si="8"/>
        <v>1810.1128256513025</v>
      </c>
      <c r="V105" s="82">
        <f t="shared" si="9"/>
        <v>2839</v>
      </c>
      <c r="W105" s="155">
        <f t="shared" si="10"/>
        <v>31144.910981963927</v>
      </c>
    </row>
    <row r="106" spans="4:23" ht="15" customHeight="1" thickBot="1" x14ac:dyDescent="0.3">
      <c r="D106" s="22" t="s">
        <v>21</v>
      </c>
      <c r="E106" s="23">
        <v>43805</v>
      </c>
      <c r="F106" s="23">
        <v>43440</v>
      </c>
      <c r="G106" s="24" t="s">
        <v>216</v>
      </c>
      <c r="H106" s="25" t="s">
        <v>217</v>
      </c>
      <c r="I106" s="202" t="s">
        <v>24</v>
      </c>
      <c r="J106" s="168">
        <v>14.047619047619047</v>
      </c>
      <c r="K106" s="19">
        <v>885</v>
      </c>
      <c r="L106" s="27">
        <v>52</v>
      </c>
      <c r="M106" s="28">
        <f t="shared" si="7"/>
        <v>730.47619047619048</v>
      </c>
      <c r="N106" s="28"/>
      <c r="O106" s="28"/>
      <c r="P106" s="28"/>
      <c r="Q106" s="21">
        <f t="shared" si="11"/>
        <v>52</v>
      </c>
      <c r="R106" s="166">
        <f t="shared" si="12"/>
        <v>730.47619047619048</v>
      </c>
      <c r="S106" s="204">
        <f t="shared" si="13"/>
        <v>14.047619047619047</v>
      </c>
      <c r="T106" s="169"/>
      <c r="U106" s="167">
        <f t="shared" si="8"/>
        <v>0</v>
      </c>
      <c r="V106" s="82">
        <f t="shared" si="9"/>
        <v>52</v>
      </c>
      <c r="W106" s="155">
        <f t="shared" si="10"/>
        <v>730.47619047619048</v>
      </c>
    </row>
    <row r="107" spans="4:23" ht="15" customHeight="1" thickBot="1" x14ac:dyDescent="0.3">
      <c r="D107" s="22" t="s">
        <v>21</v>
      </c>
      <c r="E107" s="23">
        <v>44459</v>
      </c>
      <c r="F107" s="23">
        <v>44367</v>
      </c>
      <c r="G107" s="24" t="s">
        <v>218</v>
      </c>
      <c r="H107" s="29" t="s">
        <v>219</v>
      </c>
      <c r="I107" s="202" t="s">
        <v>24</v>
      </c>
      <c r="J107" s="170">
        <v>29.945714285714285</v>
      </c>
      <c r="K107" s="19">
        <v>2096.1999999999998</v>
      </c>
      <c r="L107" s="27">
        <v>69</v>
      </c>
      <c r="M107" s="28">
        <f t="shared" si="7"/>
        <v>2066.2542857142857</v>
      </c>
      <c r="N107" s="28"/>
      <c r="O107" s="28"/>
      <c r="P107" s="28"/>
      <c r="Q107" s="21">
        <f t="shared" si="11"/>
        <v>69</v>
      </c>
      <c r="R107" s="166">
        <f t="shared" si="12"/>
        <v>2066.2542857142857</v>
      </c>
      <c r="S107" s="204">
        <f t="shared" si="13"/>
        <v>29.945714285714285</v>
      </c>
      <c r="T107" s="169"/>
      <c r="U107" s="167">
        <f t="shared" si="8"/>
        <v>0</v>
      </c>
      <c r="V107" s="82">
        <f t="shared" si="9"/>
        <v>69</v>
      </c>
      <c r="W107" s="155">
        <f t="shared" si="10"/>
        <v>2066.2542857142857</v>
      </c>
    </row>
    <row r="108" spans="4:23" ht="15.75" thickBot="1" x14ac:dyDescent="0.3">
      <c r="D108" s="22" t="s">
        <v>21</v>
      </c>
      <c r="E108" s="23">
        <v>43813</v>
      </c>
      <c r="F108" s="23">
        <v>43813</v>
      </c>
      <c r="G108" s="24" t="s">
        <v>220</v>
      </c>
      <c r="H108" s="24" t="s">
        <v>221</v>
      </c>
      <c r="I108" s="202" t="s">
        <v>24</v>
      </c>
      <c r="J108" s="168">
        <v>160</v>
      </c>
      <c r="K108" s="19">
        <v>1600</v>
      </c>
      <c r="L108" s="27">
        <v>10</v>
      </c>
      <c r="M108" s="28">
        <f t="shared" si="7"/>
        <v>1600</v>
      </c>
      <c r="N108" s="28"/>
      <c r="O108" s="28"/>
      <c r="P108" s="28"/>
      <c r="Q108" s="21">
        <f t="shared" si="11"/>
        <v>10</v>
      </c>
      <c r="R108" s="166">
        <f t="shared" si="12"/>
        <v>1600</v>
      </c>
      <c r="S108" s="204">
        <f t="shared" si="13"/>
        <v>160</v>
      </c>
      <c r="T108" s="169"/>
      <c r="U108" s="167">
        <f t="shared" si="8"/>
        <v>0</v>
      </c>
      <c r="V108" s="82">
        <f t="shared" si="9"/>
        <v>10</v>
      </c>
      <c r="W108" s="155">
        <f t="shared" si="10"/>
        <v>1600</v>
      </c>
    </row>
    <row r="109" spans="4:23" ht="15.75" thickBot="1" x14ac:dyDescent="0.3">
      <c r="D109" s="22" t="s">
        <v>21</v>
      </c>
      <c r="E109" s="23">
        <v>44459</v>
      </c>
      <c r="F109" s="23">
        <v>44459</v>
      </c>
      <c r="G109" s="24" t="s">
        <v>222</v>
      </c>
      <c r="H109" s="24" t="s">
        <v>223</v>
      </c>
      <c r="I109" s="202" t="s">
        <v>24</v>
      </c>
      <c r="J109" s="168">
        <v>11.646755447941889</v>
      </c>
      <c r="K109" s="19">
        <v>14430.33</v>
      </c>
      <c r="L109" s="27">
        <v>2469</v>
      </c>
      <c r="M109" s="28">
        <f t="shared" si="7"/>
        <v>28755.839200968523</v>
      </c>
      <c r="N109" s="28"/>
      <c r="O109" s="28"/>
      <c r="P109" s="28"/>
      <c r="Q109" s="21">
        <f t="shared" si="11"/>
        <v>2469</v>
      </c>
      <c r="R109" s="166">
        <f t="shared" si="12"/>
        <v>28755.839200968523</v>
      </c>
      <c r="S109" s="204">
        <f t="shared" si="13"/>
        <v>11.646755447941889</v>
      </c>
      <c r="T109" s="169">
        <v>51</v>
      </c>
      <c r="U109" s="167">
        <f t="shared" si="8"/>
        <v>593.98452784503627</v>
      </c>
      <c r="V109" s="82">
        <f t="shared" si="9"/>
        <v>2418</v>
      </c>
      <c r="W109" s="155">
        <f t="shared" si="10"/>
        <v>28161.854673123486</v>
      </c>
    </row>
    <row r="110" spans="4:23" ht="15.75" thickBot="1" x14ac:dyDescent="0.3">
      <c r="D110" s="22" t="s">
        <v>21</v>
      </c>
      <c r="E110" s="23">
        <v>44459</v>
      </c>
      <c r="F110" s="23">
        <v>43801</v>
      </c>
      <c r="G110" s="24" t="s">
        <v>224</v>
      </c>
      <c r="H110" s="24" t="s">
        <v>225</v>
      </c>
      <c r="I110" s="202" t="s">
        <v>24</v>
      </c>
      <c r="J110" s="168">
        <v>22.88</v>
      </c>
      <c r="K110" s="19">
        <v>50015.68</v>
      </c>
      <c r="L110" s="27">
        <v>1720</v>
      </c>
      <c r="M110" s="28">
        <f t="shared" si="7"/>
        <v>39353.599999999999</v>
      </c>
      <c r="N110" s="28"/>
      <c r="O110" s="28"/>
      <c r="P110" s="28"/>
      <c r="Q110" s="21">
        <f t="shared" si="11"/>
        <v>1720</v>
      </c>
      <c r="R110" s="166">
        <f t="shared" si="12"/>
        <v>39353.599999999999</v>
      </c>
      <c r="S110" s="204">
        <f t="shared" si="13"/>
        <v>22.88</v>
      </c>
      <c r="T110" s="169">
        <v>10</v>
      </c>
      <c r="U110" s="167">
        <f t="shared" si="8"/>
        <v>228.79999999999998</v>
      </c>
      <c r="V110" s="82">
        <f t="shared" si="9"/>
        <v>1710</v>
      </c>
      <c r="W110" s="155">
        <f t="shared" si="10"/>
        <v>39124.799999999996</v>
      </c>
    </row>
    <row r="111" spans="4:23" ht="15" customHeight="1" thickBot="1" x14ac:dyDescent="0.3">
      <c r="D111" s="31" t="s">
        <v>21</v>
      </c>
      <c r="E111" s="32">
        <v>44459</v>
      </c>
      <c r="F111" s="32">
        <v>43801</v>
      </c>
      <c r="G111" s="33" t="s">
        <v>226</v>
      </c>
      <c r="H111" s="33" t="s">
        <v>227</v>
      </c>
      <c r="I111" s="203" t="s">
        <v>24</v>
      </c>
      <c r="J111" s="171">
        <v>31.36</v>
      </c>
      <c r="K111" s="34">
        <v>1944.32</v>
      </c>
      <c r="L111" s="35">
        <v>171</v>
      </c>
      <c r="M111" s="36">
        <f t="shared" si="7"/>
        <v>5362.5599999999995</v>
      </c>
      <c r="N111" s="36"/>
      <c r="O111" s="36"/>
      <c r="P111" s="36"/>
      <c r="Q111" s="21">
        <f t="shared" si="11"/>
        <v>171</v>
      </c>
      <c r="R111" s="166">
        <f t="shared" si="12"/>
        <v>5362.5599999999995</v>
      </c>
      <c r="S111" s="198">
        <f t="shared" si="13"/>
        <v>31.359999999999996</v>
      </c>
      <c r="T111" s="172">
        <v>21</v>
      </c>
      <c r="U111" s="167">
        <f t="shared" si="8"/>
        <v>658.56</v>
      </c>
      <c r="V111" s="200">
        <f t="shared" si="9"/>
        <v>150</v>
      </c>
      <c r="W111" s="156">
        <f t="shared" si="10"/>
        <v>4703.9999999999991</v>
      </c>
    </row>
    <row r="112" spans="4:23" ht="15.75" hidden="1" thickBot="1" x14ac:dyDescent="0.3">
      <c r="D112" s="64" t="s">
        <v>21</v>
      </c>
      <c r="E112" s="64">
        <v>43508</v>
      </c>
      <c r="F112" s="64"/>
      <c r="G112" s="65" t="s">
        <v>228</v>
      </c>
      <c r="H112" s="65" t="s">
        <v>229</v>
      </c>
      <c r="I112" s="66" t="s">
        <v>24</v>
      </c>
      <c r="J112" s="67">
        <v>290</v>
      </c>
      <c r="K112" s="51">
        <v>0</v>
      </c>
      <c r="L112" s="68">
        <v>0</v>
      </c>
      <c r="M112" s="68">
        <f t="shared" si="7"/>
        <v>0</v>
      </c>
      <c r="N112" s="68"/>
      <c r="O112" s="68"/>
      <c r="P112" s="68"/>
      <c r="Q112" s="21">
        <f t="shared" si="11"/>
        <v>0</v>
      </c>
      <c r="R112" s="21">
        <f t="shared" si="12"/>
        <v>0</v>
      </c>
      <c r="S112" s="160">
        <v>0</v>
      </c>
      <c r="T112" s="160"/>
      <c r="U112" s="154">
        <f t="shared" si="8"/>
        <v>0</v>
      </c>
      <c r="V112" s="160">
        <f t="shared" si="9"/>
        <v>0</v>
      </c>
      <c r="W112" s="160">
        <f t="shared" si="10"/>
        <v>0</v>
      </c>
    </row>
    <row r="113" spans="4:23" ht="15" hidden="1" customHeight="1" thickBot="1" x14ac:dyDescent="0.3">
      <c r="D113" s="69" t="s">
        <v>21</v>
      </c>
      <c r="E113" s="37">
        <v>44459</v>
      </c>
      <c r="F113" s="37"/>
      <c r="G113" s="38" t="s">
        <v>230</v>
      </c>
      <c r="H113" s="70" t="s">
        <v>231</v>
      </c>
      <c r="I113" s="71" t="s">
        <v>24</v>
      </c>
      <c r="J113" s="72">
        <v>211.86</v>
      </c>
      <c r="K113" s="41">
        <v>0</v>
      </c>
      <c r="L113" s="73">
        <v>0</v>
      </c>
      <c r="M113" s="42">
        <f t="shared" si="7"/>
        <v>0</v>
      </c>
      <c r="N113" s="42"/>
      <c r="O113" s="42"/>
      <c r="P113" s="42"/>
      <c r="Q113" s="21">
        <f t="shared" si="11"/>
        <v>0</v>
      </c>
      <c r="R113" s="21">
        <f t="shared" si="12"/>
        <v>0</v>
      </c>
      <c r="S113" s="165">
        <v>0</v>
      </c>
      <c r="T113" s="157"/>
      <c r="U113" s="154">
        <f t="shared" si="8"/>
        <v>0</v>
      </c>
      <c r="V113" s="165">
        <f t="shared" si="9"/>
        <v>0</v>
      </c>
      <c r="W113" s="165">
        <f t="shared" si="10"/>
        <v>0</v>
      </c>
    </row>
    <row r="114" spans="4:23" ht="17.25" customHeight="1" thickBot="1" x14ac:dyDescent="0.3">
      <c r="D114" s="14" t="s">
        <v>21</v>
      </c>
      <c r="E114" s="15">
        <v>44459</v>
      </c>
      <c r="F114" s="15">
        <v>43801</v>
      </c>
      <c r="G114" s="16" t="s">
        <v>232</v>
      </c>
      <c r="H114" s="16" t="s">
        <v>233</v>
      </c>
      <c r="I114" s="195" t="s">
        <v>24</v>
      </c>
      <c r="J114" s="175">
        <v>490</v>
      </c>
      <c r="K114" s="47">
        <v>6860</v>
      </c>
      <c r="L114" s="20">
        <v>1</v>
      </c>
      <c r="M114" s="21">
        <f t="shared" si="7"/>
        <v>490</v>
      </c>
      <c r="N114" s="21"/>
      <c r="O114" s="21"/>
      <c r="P114" s="21"/>
      <c r="Q114" s="21">
        <f t="shared" si="11"/>
        <v>1</v>
      </c>
      <c r="R114" s="166">
        <f t="shared" si="12"/>
        <v>490</v>
      </c>
      <c r="S114" s="197">
        <f t="shared" si="13"/>
        <v>490</v>
      </c>
      <c r="T114" s="176"/>
      <c r="U114" s="167">
        <f t="shared" si="8"/>
        <v>0</v>
      </c>
      <c r="V114" s="199">
        <f t="shared" si="9"/>
        <v>1</v>
      </c>
      <c r="W114" s="154">
        <f t="shared" si="10"/>
        <v>490</v>
      </c>
    </row>
    <row r="115" spans="4:23" ht="15" customHeight="1" thickBot="1" x14ac:dyDescent="0.3">
      <c r="D115" s="74" t="s">
        <v>21</v>
      </c>
      <c r="E115" s="75">
        <v>44456</v>
      </c>
      <c r="F115" s="75">
        <v>44370</v>
      </c>
      <c r="G115" s="76" t="s">
        <v>234</v>
      </c>
      <c r="H115" s="61" t="s">
        <v>235</v>
      </c>
      <c r="I115" s="205" t="s">
        <v>236</v>
      </c>
      <c r="J115" s="181">
        <v>120</v>
      </c>
      <c r="K115" s="62">
        <v>240</v>
      </c>
      <c r="L115" s="27">
        <v>1</v>
      </c>
      <c r="M115" s="28">
        <f t="shared" si="7"/>
        <v>120</v>
      </c>
      <c r="N115" s="28"/>
      <c r="O115" s="28"/>
      <c r="P115" s="28"/>
      <c r="Q115" s="21">
        <f t="shared" si="11"/>
        <v>1</v>
      </c>
      <c r="R115" s="166">
        <f t="shared" si="12"/>
        <v>120</v>
      </c>
      <c r="S115" s="204">
        <f t="shared" si="13"/>
        <v>120</v>
      </c>
      <c r="T115" s="169"/>
      <c r="U115" s="167">
        <f t="shared" si="8"/>
        <v>0</v>
      </c>
      <c r="V115" s="82">
        <f t="shared" si="9"/>
        <v>1</v>
      </c>
      <c r="W115" s="155">
        <f t="shared" si="10"/>
        <v>120</v>
      </c>
    </row>
    <row r="116" spans="4:23" ht="15.75" thickBot="1" x14ac:dyDescent="0.3">
      <c r="D116" s="22" t="s">
        <v>21</v>
      </c>
      <c r="E116" s="23">
        <v>44801</v>
      </c>
      <c r="F116" s="23">
        <v>44801</v>
      </c>
      <c r="G116" s="24" t="s">
        <v>237</v>
      </c>
      <c r="H116" s="29" t="s">
        <v>238</v>
      </c>
      <c r="I116" s="202" t="s">
        <v>24</v>
      </c>
      <c r="J116" s="170">
        <v>6</v>
      </c>
      <c r="K116" s="19">
        <v>240</v>
      </c>
      <c r="L116" s="27">
        <v>41</v>
      </c>
      <c r="M116" s="28">
        <f t="shared" si="7"/>
        <v>246</v>
      </c>
      <c r="N116" s="28"/>
      <c r="O116" s="28"/>
      <c r="P116" s="28"/>
      <c r="Q116" s="21">
        <f t="shared" si="11"/>
        <v>41</v>
      </c>
      <c r="R116" s="166">
        <f t="shared" si="12"/>
        <v>246</v>
      </c>
      <c r="S116" s="204">
        <f t="shared" si="13"/>
        <v>6</v>
      </c>
      <c r="T116" s="169">
        <v>5</v>
      </c>
      <c r="U116" s="167">
        <f t="shared" si="8"/>
        <v>30</v>
      </c>
      <c r="V116" s="82">
        <f t="shared" si="9"/>
        <v>36</v>
      </c>
      <c r="W116" s="155">
        <f t="shared" si="10"/>
        <v>216</v>
      </c>
    </row>
    <row r="117" spans="4:23" ht="15.75" thickBot="1" x14ac:dyDescent="0.3">
      <c r="D117" s="22" t="s">
        <v>21</v>
      </c>
      <c r="E117" s="23">
        <v>43511</v>
      </c>
      <c r="F117" s="23">
        <v>43146</v>
      </c>
      <c r="G117" s="24" t="s">
        <v>239</v>
      </c>
      <c r="H117" s="24" t="s">
        <v>240</v>
      </c>
      <c r="I117" s="202" t="s">
        <v>24</v>
      </c>
      <c r="J117" s="168">
        <v>12.227538461538462</v>
      </c>
      <c r="K117" s="19">
        <v>3973.9500000000003</v>
      </c>
      <c r="L117" s="27">
        <v>327</v>
      </c>
      <c r="M117" s="28">
        <f t="shared" si="7"/>
        <v>3998.4050769230771</v>
      </c>
      <c r="N117" s="28"/>
      <c r="O117" s="28"/>
      <c r="P117" s="28"/>
      <c r="Q117" s="21">
        <f t="shared" si="11"/>
        <v>327</v>
      </c>
      <c r="R117" s="166">
        <f t="shared" si="12"/>
        <v>3998.4050769230771</v>
      </c>
      <c r="S117" s="204">
        <f t="shared" si="13"/>
        <v>12.227538461538462</v>
      </c>
      <c r="T117" s="169">
        <v>9</v>
      </c>
      <c r="U117" s="167">
        <f t="shared" si="8"/>
        <v>110.04784615384615</v>
      </c>
      <c r="V117" s="82">
        <f t="shared" si="9"/>
        <v>318</v>
      </c>
      <c r="W117" s="155">
        <f t="shared" si="10"/>
        <v>3888.3572307692307</v>
      </c>
    </row>
    <row r="118" spans="4:23" ht="15" customHeight="1" thickBot="1" x14ac:dyDescent="0.3">
      <c r="D118" s="31" t="s">
        <v>21</v>
      </c>
      <c r="E118" s="32">
        <v>44459</v>
      </c>
      <c r="F118" s="32">
        <v>43710</v>
      </c>
      <c r="G118" s="33" t="s">
        <v>241</v>
      </c>
      <c r="H118" s="33" t="s">
        <v>242</v>
      </c>
      <c r="I118" s="203" t="s">
        <v>24</v>
      </c>
      <c r="J118" s="171">
        <v>22.354684684684685</v>
      </c>
      <c r="K118" s="34">
        <v>2481.37</v>
      </c>
      <c r="L118" s="35">
        <v>107</v>
      </c>
      <c r="M118" s="36">
        <f t="shared" si="7"/>
        <v>2391.9512612612612</v>
      </c>
      <c r="N118" s="36"/>
      <c r="O118" s="36"/>
      <c r="P118" s="36"/>
      <c r="Q118" s="21">
        <f t="shared" si="11"/>
        <v>107</v>
      </c>
      <c r="R118" s="166">
        <f t="shared" si="12"/>
        <v>2391.9512612612612</v>
      </c>
      <c r="S118" s="198">
        <f t="shared" si="13"/>
        <v>22.354684684684685</v>
      </c>
      <c r="T118" s="172">
        <v>6</v>
      </c>
      <c r="U118" s="167">
        <f t="shared" si="8"/>
        <v>134.12810810810811</v>
      </c>
      <c r="V118" s="200">
        <f t="shared" si="9"/>
        <v>101</v>
      </c>
      <c r="W118" s="156">
        <f t="shared" si="10"/>
        <v>2257.8231531531533</v>
      </c>
    </row>
    <row r="119" spans="4:23" ht="15" hidden="1" customHeight="1" thickBot="1" x14ac:dyDescent="0.3">
      <c r="D119" s="37" t="s">
        <v>21</v>
      </c>
      <c r="E119" s="37">
        <v>44459</v>
      </c>
      <c r="F119" s="37"/>
      <c r="G119" s="38" t="s">
        <v>243</v>
      </c>
      <c r="H119" s="38" t="s">
        <v>244</v>
      </c>
      <c r="I119" s="39" t="s">
        <v>24</v>
      </c>
      <c r="J119" s="58">
        <v>55</v>
      </c>
      <c r="K119" s="41">
        <v>0</v>
      </c>
      <c r="L119" s="42">
        <v>0</v>
      </c>
      <c r="M119" s="42">
        <f t="shared" si="7"/>
        <v>0</v>
      </c>
      <c r="N119" s="42"/>
      <c r="O119" s="42"/>
      <c r="P119" s="42"/>
      <c r="Q119" s="21">
        <f t="shared" si="11"/>
        <v>0</v>
      </c>
      <c r="R119" s="21">
        <f t="shared" si="12"/>
        <v>0</v>
      </c>
      <c r="S119" s="157">
        <v>0</v>
      </c>
      <c r="T119" s="157"/>
      <c r="U119" s="154">
        <f t="shared" si="8"/>
        <v>0</v>
      </c>
      <c r="V119" s="157">
        <f t="shared" si="9"/>
        <v>0</v>
      </c>
      <c r="W119" s="157">
        <f t="shared" si="10"/>
        <v>0</v>
      </c>
    </row>
    <row r="120" spans="4:23" ht="15" customHeight="1" thickBot="1" x14ac:dyDescent="0.3">
      <c r="D120" s="43" t="s">
        <v>21</v>
      </c>
      <c r="E120" s="44">
        <v>43504</v>
      </c>
      <c r="F120" s="44">
        <v>42774</v>
      </c>
      <c r="G120" s="45" t="s">
        <v>245</v>
      </c>
      <c r="H120" s="45" t="s">
        <v>246</v>
      </c>
      <c r="I120" s="201" t="s">
        <v>24</v>
      </c>
      <c r="J120" s="179">
        <v>25</v>
      </c>
      <c r="K120" s="57">
        <v>600</v>
      </c>
      <c r="L120" s="48">
        <v>24</v>
      </c>
      <c r="M120" s="49">
        <f t="shared" si="7"/>
        <v>600</v>
      </c>
      <c r="N120" s="49"/>
      <c r="O120" s="49"/>
      <c r="P120" s="49"/>
      <c r="Q120" s="21">
        <f t="shared" si="11"/>
        <v>24</v>
      </c>
      <c r="R120" s="166">
        <f t="shared" si="12"/>
        <v>600</v>
      </c>
      <c r="S120" s="193">
        <f t="shared" si="13"/>
        <v>25</v>
      </c>
      <c r="T120" s="174"/>
      <c r="U120" s="167">
        <f t="shared" si="8"/>
        <v>0</v>
      </c>
      <c r="V120" s="194">
        <f t="shared" si="9"/>
        <v>24</v>
      </c>
      <c r="W120" s="158">
        <f t="shared" si="10"/>
        <v>600</v>
      </c>
    </row>
    <row r="121" spans="4:23" ht="15.75" hidden="1" thickBot="1" x14ac:dyDescent="0.3">
      <c r="D121" s="37" t="s">
        <v>21</v>
      </c>
      <c r="E121" s="37">
        <v>43504</v>
      </c>
      <c r="F121" s="37"/>
      <c r="G121" s="38" t="s">
        <v>247</v>
      </c>
      <c r="H121" s="38" t="s">
        <v>248</v>
      </c>
      <c r="I121" s="39" t="s">
        <v>24</v>
      </c>
      <c r="J121" s="58">
        <v>30</v>
      </c>
      <c r="K121" s="41">
        <v>0</v>
      </c>
      <c r="L121" s="42">
        <v>0</v>
      </c>
      <c r="M121" s="42">
        <f t="shared" si="7"/>
        <v>0</v>
      </c>
      <c r="N121" s="42"/>
      <c r="O121" s="42"/>
      <c r="P121" s="42"/>
      <c r="Q121" s="21">
        <f t="shared" si="11"/>
        <v>0</v>
      </c>
      <c r="R121" s="21">
        <f t="shared" si="12"/>
        <v>0</v>
      </c>
      <c r="S121" s="157">
        <v>0</v>
      </c>
      <c r="T121" s="157"/>
      <c r="U121" s="154">
        <f t="shared" si="8"/>
        <v>0</v>
      </c>
      <c r="V121" s="157">
        <f t="shared" si="9"/>
        <v>0</v>
      </c>
      <c r="W121" s="157">
        <f t="shared" si="10"/>
        <v>0</v>
      </c>
    </row>
    <row r="122" spans="4:23" ht="15.75" thickBot="1" x14ac:dyDescent="0.3">
      <c r="D122" s="43" t="s">
        <v>21</v>
      </c>
      <c r="E122" s="44">
        <v>43504</v>
      </c>
      <c r="F122" s="44">
        <v>42774</v>
      </c>
      <c r="G122" s="45" t="s">
        <v>249</v>
      </c>
      <c r="H122" s="96" t="s">
        <v>250</v>
      </c>
      <c r="I122" s="201" t="s">
        <v>24</v>
      </c>
      <c r="J122" s="173">
        <v>125</v>
      </c>
      <c r="K122" s="57">
        <v>1625</v>
      </c>
      <c r="L122" s="48">
        <v>13</v>
      </c>
      <c r="M122" s="49">
        <f t="shared" si="7"/>
        <v>1625</v>
      </c>
      <c r="N122" s="49"/>
      <c r="O122" s="49"/>
      <c r="P122" s="49"/>
      <c r="Q122" s="21">
        <f t="shared" si="11"/>
        <v>13</v>
      </c>
      <c r="R122" s="166">
        <f t="shared" si="12"/>
        <v>1625</v>
      </c>
      <c r="S122" s="193">
        <f t="shared" si="13"/>
        <v>125</v>
      </c>
      <c r="T122" s="174"/>
      <c r="U122" s="167">
        <f t="shared" si="8"/>
        <v>0</v>
      </c>
      <c r="V122" s="194">
        <f t="shared" si="9"/>
        <v>13</v>
      </c>
      <c r="W122" s="158">
        <f t="shared" si="10"/>
        <v>1625</v>
      </c>
    </row>
    <row r="123" spans="4:23" ht="15" hidden="1" customHeight="1" thickBot="1" x14ac:dyDescent="0.3">
      <c r="D123" s="64" t="s">
        <v>21</v>
      </c>
      <c r="E123" s="64">
        <v>43504</v>
      </c>
      <c r="F123" s="64"/>
      <c r="G123" s="65" t="s">
        <v>251</v>
      </c>
      <c r="H123" s="65" t="s">
        <v>252</v>
      </c>
      <c r="I123" s="66" t="s">
        <v>24</v>
      </c>
      <c r="J123" s="67">
        <v>750</v>
      </c>
      <c r="K123" s="51">
        <v>0</v>
      </c>
      <c r="L123" s="68">
        <v>0</v>
      </c>
      <c r="M123" s="68">
        <f t="shared" si="7"/>
        <v>0</v>
      </c>
      <c r="N123" s="68"/>
      <c r="O123" s="68"/>
      <c r="P123" s="68"/>
      <c r="Q123" s="21">
        <f t="shared" si="11"/>
        <v>0</v>
      </c>
      <c r="R123" s="21">
        <f t="shared" si="12"/>
        <v>0</v>
      </c>
      <c r="S123" s="160">
        <v>0</v>
      </c>
      <c r="T123" s="160"/>
      <c r="U123" s="154">
        <f t="shared" si="8"/>
        <v>0</v>
      </c>
      <c r="V123" s="160">
        <f t="shared" si="9"/>
        <v>0</v>
      </c>
      <c r="W123" s="160">
        <f t="shared" si="10"/>
        <v>0</v>
      </c>
    </row>
    <row r="124" spans="4:23" ht="15" hidden="1" customHeight="1" thickBot="1" x14ac:dyDescent="0.3">
      <c r="D124" s="23" t="s">
        <v>21</v>
      </c>
      <c r="E124" s="64">
        <v>43504</v>
      </c>
      <c r="F124" s="64"/>
      <c r="G124" s="65" t="s">
        <v>253</v>
      </c>
      <c r="H124" s="24" t="s">
        <v>254</v>
      </c>
      <c r="I124" s="29" t="s">
        <v>24</v>
      </c>
      <c r="J124" s="97">
        <v>750</v>
      </c>
      <c r="K124" s="51">
        <v>0</v>
      </c>
      <c r="L124" s="28">
        <v>0</v>
      </c>
      <c r="M124" s="68">
        <f t="shared" si="7"/>
        <v>0</v>
      </c>
      <c r="N124" s="68"/>
      <c r="O124" s="68"/>
      <c r="P124" s="68"/>
      <c r="Q124" s="21">
        <f t="shared" si="11"/>
        <v>0</v>
      </c>
      <c r="R124" s="21">
        <f t="shared" si="12"/>
        <v>0</v>
      </c>
      <c r="S124" s="154">
        <v>0</v>
      </c>
      <c r="T124" s="160"/>
      <c r="U124" s="154">
        <f t="shared" si="8"/>
        <v>0</v>
      </c>
      <c r="V124" s="154">
        <f t="shared" si="9"/>
        <v>0</v>
      </c>
      <c r="W124" s="154">
        <f t="shared" si="10"/>
        <v>0</v>
      </c>
    </row>
    <row r="125" spans="4:23" ht="15" hidden="1" customHeight="1" thickBot="1" x14ac:dyDescent="0.3">
      <c r="D125" s="23" t="s">
        <v>21</v>
      </c>
      <c r="E125" s="64">
        <v>43504</v>
      </c>
      <c r="F125" s="64"/>
      <c r="G125" s="65" t="s">
        <v>255</v>
      </c>
      <c r="H125" s="24" t="s">
        <v>256</v>
      </c>
      <c r="I125" s="29" t="s">
        <v>24</v>
      </c>
      <c r="J125" s="97">
        <v>750</v>
      </c>
      <c r="K125" s="51">
        <v>0</v>
      </c>
      <c r="L125" s="28">
        <v>0</v>
      </c>
      <c r="M125" s="68">
        <f t="shared" si="7"/>
        <v>0</v>
      </c>
      <c r="N125" s="68"/>
      <c r="O125" s="68"/>
      <c r="P125" s="68"/>
      <c r="Q125" s="21">
        <f t="shared" si="11"/>
        <v>0</v>
      </c>
      <c r="R125" s="21">
        <f t="shared" si="12"/>
        <v>0</v>
      </c>
      <c r="S125" s="154">
        <v>0</v>
      </c>
      <c r="T125" s="160"/>
      <c r="U125" s="154">
        <f t="shared" si="8"/>
        <v>0</v>
      </c>
      <c r="V125" s="154">
        <f t="shared" si="9"/>
        <v>0</v>
      </c>
      <c r="W125" s="154">
        <f t="shared" si="10"/>
        <v>0</v>
      </c>
    </row>
    <row r="126" spans="4:23" ht="15.75" hidden="1" thickBot="1" x14ac:dyDescent="0.3">
      <c r="D126" s="69" t="s">
        <v>21</v>
      </c>
      <c r="E126" s="37">
        <v>43504</v>
      </c>
      <c r="F126" s="37"/>
      <c r="G126" s="38" t="s">
        <v>257</v>
      </c>
      <c r="H126" s="70" t="s">
        <v>258</v>
      </c>
      <c r="I126" s="71" t="s">
        <v>24</v>
      </c>
      <c r="J126" s="72">
        <v>750</v>
      </c>
      <c r="K126" s="41">
        <v>0</v>
      </c>
      <c r="L126" s="73">
        <v>0</v>
      </c>
      <c r="M126" s="42">
        <f t="shared" si="7"/>
        <v>0</v>
      </c>
      <c r="N126" s="42"/>
      <c r="O126" s="42"/>
      <c r="P126" s="42"/>
      <c r="Q126" s="21">
        <f t="shared" si="11"/>
        <v>0</v>
      </c>
      <c r="R126" s="21">
        <f t="shared" si="12"/>
        <v>0</v>
      </c>
      <c r="S126" s="165">
        <v>0</v>
      </c>
      <c r="T126" s="157"/>
      <c r="U126" s="154">
        <f t="shared" si="8"/>
        <v>0</v>
      </c>
      <c r="V126" s="165">
        <f t="shared" si="9"/>
        <v>0</v>
      </c>
      <c r="W126" s="165">
        <f t="shared" si="10"/>
        <v>0</v>
      </c>
    </row>
    <row r="127" spans="4:23" ht="15.75" thickBot="1" x14ac:dyDescent="0.3">
      <c r="D127" s="43" t="s">
        <v>21</v>
      </c>
      <c r="E127" s="44">
        <v>44459</v>
      </c>
      <c r="F127" s="44">
        <v>43809</v>
      </c>
      <c r="G127" s="45" t="s">
        <v>259</v>
      </c>
      <c r="H127" s="45" t="s">
        <v>260</v>
      </c>
      <c r="I127" s="201" t="s">
        <v>261</v>
      </c>
      <c r="J127" s="179">
        <v>270</v>
      </c>
      <c r="K127" s="57">
        <v>205200</v>
      </c>
      <c r="L127" s="48">
        <v>617</v>
      </c>
      <c r="M127" s="49">
        <f t="shared" si="7"/>
        <v>166590</v>
      </c>
      <c r="N127" s="49"/>
      <c r="O127" s="49"/>
      <c r="P127" s="49"/>
      <c r="Q127" s="21">
        <f t="shared" si="11"/>
        <v>617</v>
      </c>
      <c r="R127" s="166">
        <f t="shared" si="12"/>
        <v>166590</v>
      </c>
      <c r="S127" s="193">
        <f t="shared" si="13"/>
        <v>270</v>
      </c>
      <c r="T127" s="174">
        <v>62</v>
      </c>
      <c r="U127" s="167">
        <f t="shared" si="8"/>
        <v>16740</v>
      </c>
      <c r="V127" s="194">
        <f t="shared" si="9"/>
        <v>555</v>
      </c>
      <c r="W127" s="158">
        <f t="shared" si="10"/>
        <v>149850</v>
      </c>
    </row>
    <row r="128" spans="4:23" ht="15.75" hidden="1" thickBot="1" x14ac:dyDescent="0.3">
      <c r="D128" s="37" t="s">
        <v>21</v>
      </c>
      <c r="E128" s="37">
        <v>44459</v>
      </c>
      <c r="F128" s="37"/>
      <c r="G128" s="38" t="s">
        <v>262</v>
      </c>
      <c r="H128" s="38" t="s">
        <v>263</v>
      </c>
      <c r="I128" s="39" t="s">
        <v>24</v>
      </c>
      <c r="J128" s="58">
        <v>280</v>
      </c>
      <c r="K128" s="41">
        <v>0</v>
      </c>
      <c r="L128" s="42">
        <v>0</v>
      </c>
      <c r="M128" s="42">
        <f t="shared" si="7"/>
        <v>0</v>
      </c>
      <c r="N128" s="42"/>
      <c r="O128" s="42"/>
      <c r="P128" s="42"/>
      <c r="Q128" s="21">
        <f t="shared" si="11"/>
        <v>0</v>
      </c>
      <c r="R128" s="21">
        <f t="shared" si="12"/>
        <v>0</v>
      </c>
      <c r="S128" s="157">
        <v>0</v>
      </c>
      <c r="T128" s="157"/>
      <c r="U128" s="154">
        <f t="shared" si="8"/>
        <v>0</v>
      </c>
      <c r="V128" s="157">
        <f t="shared" si="9"/>
        <v>0</v>
      </c>
      <c r="W128" s="157">
        <f t="shared" si="10"/>
        <v>0</v>
      </c>
    </row>
    <row r="129" spans="4:23" ht="15.75" thickBot="1" x14ac:dyDescent="0.3">
      <c r="D129" s="14" t="s">
        <v>21</v>
      </c>
      <c r="E129" s="15">
        <v>44459</v>
      </c>
      <c r="F129" s="15">
        <v>43809</v>
      </c>
      <c r="G129" s="16" t="s">
        <v>264</v>
      </c>
      <c r="H129" s="16" t="s">
        <v>265</v>
      </c>
      <c r="I129" s="195" t="s">
        <v>261</v>
      </c>
      <c r="J129" s="175">
        <v>350</v>
      </c>
      <c r="K129" s="47">
        <v>7000</v>
      </c>
      <c r="L129" s="20">
        <v>3</v>
      </c>
      <c r="M129" s="21">
        <f t="shared" si="7"/>
        <v>1050</v>
      </c>
      <c r="N129" s="21"/>
      <c r="O129" s="21"/>
      <c r="P129" s="21"/>
      <c r="Q129" s="21">
        <f t="shared" si="11"/>
        <v>3</v>
      </c>
      <c r="R129" s="166">
        <f t="shared" si="12"/>
        <v>1050</v>
      </c>
      <c r="S129" s="197">
        <f t="shared" si="13"/>
        <v>350</v>
      </c>
      <c r="T129" s="176">
        <v>2</v>
      </c>
      <c r="U129" s="167">
        <f t="shared" si="8"/>
        <v>700</v>
      </c>
      <c r="V129" s="199">
        <f t="shared" si="9"/>
        <v>1</v>
      </c>
      <c r="W129" s="154">
        <f t="shared" si="10"/>
        <v>350</v>
      </c>
    </row>
    <row r="130" spans="4:23" ht="15.75" thickBot="1" x14ac:dyDescent="0.3">
      <c r="D130" s="22" t="s">
        <v>21</v>
      </c>
      <c r="E130" s="23">
        <v>44648</v>
      </c>
      <c r="F130" s="23">
        <v>44648</v>
      </c>
      <c r="G130" s="24" t="s">
        <v>266</v>
      </c>
      <c r="H130" s="24" t="s">
        <v>267</v>
      </c>
      <c r="I130" s="202" t="s">
        <v>24</v>
      </c>
      <c r="J130" s="170">
        <v>220.34</v>
      </c>
      <c r="K130" s="19">
        <v>37457.800000000003</v>
      </c>
      <c r="L130" s="27">
        <v>170</v>
      </c>
      <c r="M130" s="28">
        <f t="shared" si="7"/>
        <v>37457.800000000003</v>
      </c>
      <c r="N130" s="28"/>
      <c r="O130" s="28"/>
      <c r="P130" s="28"/>
      <c r="Q130" s="21">
        <f t="shared" si="11"/>
        <v>170</v>
      </c>
      <c r="R130" s="166">
        <f t="shared" si="12"/>
        <v>37457.800000000003</v>
      </c>
      <c r="S130" s="204">
        <f t="shared" si="13"/>
        <v>220.34</v>
      </c>
      <c r="T130" s="169"/>
      <c r="U130" s="167">
        <f t="shared" si="8"/>
        <v>0</v>
      </c>
      <c r="V130" s="82">
        <f t="shared" si="9"/>
        <v>170</v>
      </c>
      <c r="W130" s="155">
        <f t="shared" si="10"/>
        <v>37457.800000000003</v>
      </c>
    </row>
    <row r="131" spans="4:23" ht="15.75" thickBot="1" x14ac:dyDescent="0.3">
      <c r="D131" s="31" t="s">
        <v>21</v>
      </c>
      <c r="E131" s="32">
        <v>43565</v>
      </c>
      <c r="F131" s="32">
        <v>42835</v>
      </c>
      <c r="G131" s="33" t="s">
        <v>268</v>
      </c>
      <c r="H131" s="33" t="s">
        <v>269</v>
      </c>
      <c r="I131" s="203" t="s">
        <v>24</v>
      </c>
      <c r="J131" s="171">
        <v>175</v>
      </c>
      <c r="K131" s="34">
        <v>634200</v>
      </c>
      <c r="L131" s="35">
        <v>1917</v>
      </c>
      <c r="M131" s="36">
        <f t="shared" si="7"/>
        <v>335475</v>
      </c>
      <c r="N131" s="36"/>
      <c r="O131" s="36"/>
      <c r="P131" s="36"/>
      <c r="Q131" s="21">
        <f t="shared" si="11"/>
        <v>1917</v>
      </c>
      <c r="R131" s="166">
        <f t="shared" si="12"/>
        <v>335475</v>
      </c>
      <c r="S131" s="198">
        <f t="shared" si="13"/>
        <v>175</v>
      </c>
      <c r="T131" s="172"/>
      <c r="U131" s="167">
        <f t="shared" si="8"/>
        <v>0</v>
      </c>
      <c r="V131" s="200">
        <f t="shared" si="9"/>
        <v>1917</v>
      </c>
      <c r="W131" s="156">
        <f t="shared" si="10"/>
        <v>335475</v>
      </c>
    </row>
    <row r="132" spans="4:23" ht="15" hidden="1" customHeight="1" thickBot="1" x14ac:dyDescent="0.3">
      <c r="D132" s="64" t="s">
        <v>21</v>
      </c>
      <c r="E132" s="64">
        <v>43565</v>
      </c>
      <c r="F132" s="64"/>
      <c r="G132" s="65" t="s">
        <v>270</v>
      </c>
      <c r="H132" s="98" t="s">
        <v>271</v>
      </c>
      <c r="I132" s="66" t="s">
        <v>24</v>
      </c>
      <c r="J132" s="91">
        <v>30</v>
      </c>
      <c r="K132" s="51">
        <v>0</v>
      </c>
      <c r="L132" s="68">
        <v>0</v>
      </c>
      <c r="M132" s="68">
        <f t="shared" si="7"/>
        <v>0</v>
      </c>
      <c r="N132" s="68"/>
      <c r="O132" s="68"/>
      <c r="P132" s="68"/>
      <c r="Q132" s="21">
        <f t="shared" si="11"/>
        <v>0</v>
      </c>
      <c r="R132" s="21">
        <f t="shared" si="12"/>
        <v>0</v>
      </c>
      <c r="S132" s="160">
        <v>0</v>
      </c>
      <c r="T132" s="160"/>
      <c r="U132" s="154">
        <f t="shared" si="8"/>
        <v>0</v>
      </c>
      <c r="V132" s="160">
        <f t="shared" si="9"/>
        <v>0</v>
      </c>
      <c r="W132" s="160">
        <f t="shared" si="10"/>
        <v>0</v>
      </c>
    </row>
    <row r="133" spans="4:23" ht="15" hidden="1" customHeight="1" thickBot="1" x14ac:dyDescent="0.3">
      <c r="D133" s="23" t="s">
        <v>21</v>
      </c>
      <c r="E133" s="64">
        <v>43565</v>
      </c>
      <c r="F133" s="64"/>
      <c r="G133" s="65" t="s">
        <v>272</v>
      </c>
      <c r="H133" s="24" t="s">
        <v>273</v>
      </c>
      <c r="I133" s="29" t="s">
        <v>24</v>
      </c>
      <c r="J133" s="97">
        <v>275</v>
      </c>
      <c r="K133" s="51">
        <v>0</v>
      </c>
      <c r="L133" s="28">
        <v>0</v>
      </c>
      <c r="M133" s="68">
        <f t="shared" si="7"/>
        <v>0</v>
      </c>
      <c r="N133" s="68"/>
      <c r="O133" s="68"/>
      <c r="P133" s="68"/>
      <c r="Q133" s="21">
        <f t="shared" si="11"/>
        <v>0</v>
      </c>
      <c r="R133" s="21">
        <f t="shared" si="12"/>
        <v>0</v>
      </c>
      <c r="S133" s="154">
        <v>0</v>
      </c>
      <c r="T133" s="160"/>
      <c r="U133" s="154">
        <f t="shared" si="8"/>
        <v>0</v>
      </c>
      <c r="V133" s="154">
        <f t="shared" si="9"/>
        <v>0</v>
      </c>
      <c r="W133" s="154">
        <f t="shared" si="10"/>
        <v>0</v>
      </c>
    </row>
    <row r="134" spans="4:23" ht="30" hidden="1" thickBot="1" x14ac:dyDescent="0.3">
      <c r="D134" s="23" t="s">
        <v>21</v>
      </c>
      <c r="E134" s="64">
        <v>43565</v>
      </c>
      <c r="F134" s="64"/>
      <c r="G134" s="65" t="s">
        <v>274</v>
      </c>
      <c r="H134" s="24" t="s">
        <v>275</v>
      </c>
      <c r="I134" s="29" t="s">
        <v>24</v>
      </c>
      <c r="J134" s="97">
        <v>280</v>
      </c>
      <c r="K134" s="51">
        <v>0</v>
      </c>
      <c r="L134" s="28">
        <v>0</v>
      </c>
      <c r="M134" s="68">
        <f t="shared" si="7"/>
        <v>0</v>
      </c>
      <c r="N134" s="68"/>
      <c r="O134" s="68"/>
      <c r="P134" s="68"/>
      <c r="Q134" s="21">
        <f t="shared" si="11"/>
        <v>0</v>
      </c>
      <c r="R134" s="21">
        <f t="shared" si="12"/>
        <v>0</v>
      </c>
      <c r="S134" s="154">
        <v>0</v>
      </c>
      <c r="T134" s="160"/>
      <c r="U134" s="154">
        <f t="shared" si="8"/>
        <v>0</v>
      </c>
      <c r="V134" s="154">
        <f t="shared" si="9"/>
        <v>0</v>
      </c>
      <c r="W134" s="154">
        <f t="shared" si="10"/>
        <v>0</v>
      </c>
    </row>
    <row r="135" spans="4:23" ht="15.75" hidden="1" thickBot="1" x14ac:dyDescent="0.3">
      <c r="D135" s="69" t="s">
        <v>21</v>
      </c>
      <c r="E135" s="37">
        <v>43565</v>
      </c>
      <c r="F135" s="37"/>
      <c r="G135" s="38" t="s">
        <v>276</v>
      </c>
      <c r="H135" s="70" t="s">
        <v>277</v>
      </c>
      <c r="I135" s="71" t="s">
        <v>24</v>
      </c>
      <c r="J135" s="72">
        <v>250</v>
      </c>
      <c r="K135" s="41">
        <v>0</v>
      </c>
      <c r="L135" s="73">
        <v>0</v>
      </c>
      <c r="M135" s="42">
        <f t="shared" si="7"/>
        <v>0</v>
      </c>
      <c r="N135" s="42"/>
      <c r="O135" s="42"/>
      <c r="P135" s="42"/>
      <c r="Q135" s="21">
        <f t="shared" si="11"/>
        <v>0</v>
      </c>
      <c r="R135" s="21">
        <f t="shared" si="12"/>
        <v>0</v>
      </c>
      <c r="S135" s="165">
        <v>0</v>
      </c>
      <c r="T135" s="157"/>
      <c r="U135" s="154">
        <f t="shared" si="8"/>
        <v>0</v>
      </c>
      <c r="V135" s="165">
        <f t="shared" si="9"/>
        <v>0</v>
      </c>
      <c r="W135" s="165">
        <f t="shared" si="10"/>
        <v>0</v>
      </c>
    </row>
    <row r="136" spans="4:23" ht="15.75" thickBot="1" x14ac:dyDescent="0.3">
      <c r="D136" s="99" t="s">
        <v>21</v>
      </c>
      <c r="E136" s="100">
        <v>44456</v>
      </c>
      <c r="F136" s="100">
        <v>43805</v>
      </c>
      <c r="G136" s="101" t="s">
        <v>278</v>
      </c>
      <c r="H136" s="102" t="s">
        <v>279</v>
      </c>
      <c r="I136" s="207" t="s">
        <v>24</v>
      </c>
      <c r="J136" s="184">
        <v>82.606427378964938</v>
      </c>
      <c r="K136" s="104">
        <v>98962.5</v>
      </c>
      <c r="L136" s="20">
        <v>132</v>
      </c>
      <c r="M136" s="21">
        <f t="shared" si="7"/>
        <v>10904.048414023371</v>
      </c>
      <c r="N136" s="21">
        <f>60+36</f>
        <v>96</v>
      </c>
      <c r="O136" s="21">
        <v>77.191666666666663</v>
      </c>
      <c r="P136" s="21">
        <f>+N136*O136</f>
        <v>7410.4</v>
      </c>
      <c r="Q136" s="21">
        <f t="shared" si="11"/>
        <v>228</v>
      </c>
      <c r="R136" s="166">
        <f t="shared" si="12"/>
        <v>18314.448414023369</v>
      </c>
      <c r="S136" s="197">
        <f t="shared" si="13"/>
        <v>80.326528131681442</v>
      </c>
      <c r="T136" s="176">
        <v>192</v>
      </c>
      <c r="U136" s="167">
        <f t="shared" si="8"/>
        <v>15422.693401282837</v>
      </c>
      <c r="V136" s="199">
        <f t="shared" si="9"/>
        <v>36</v>
      </c>
      <c r="W136" s="154">
        <f t="shared" si="10"/>
        <v>2891.755012740532</v>
      </c>
    </row>
    <row r="137" spans="4:23" ht="15.75" thickBot="1" x14ac:dyDescent="0.3">
      <c r="D137" s="22" t="s">
        <v>21</v>
      </c>
      <c r="E137" s="23">
        <v>43565</v>
      </c>
      <c r="F137" s="23">
        <v>42835</v>
      </c>
      <c r="G137" s="24" t="s">
        <v>280</v>
      </c>
      <c r="H137" s="24" t="s">
        <v>281</v>
      </c>
      <c r="I137" s="202" t="s">
        <v>24</v>
      </c>
      <c r="J137" s="168">
        <v>11</v>
      </c>
      <c r="K137" s="19">
        <v>396</v>
      </c>
      <c r="L137" s="27">
        <v>36</v>
      </c>
      <c r="M137" s="28">
        <f t="shared" si="7"/>
        <v>396</v>
      </c>
      <c r="N137" s="28"/>
      <c r="O137" s="28"/>
      <c r="P137" s="28"/>
      <c r="Q137" s="21">
        <f t="shared" si="11"/>
        <v>36</v>
      </c>
      <c r="R137" s="166">
        <f t="shared" si="12"/>
        <v>396</v>
      </c>
      <c r="S137" s="204">
        <f t="shared" si="13"/>
        <v>11</v>
      </c>
      <c r="T137" s="169"/>
      <c r="U137" s="167">
        <f t="shared" si="8"/>
        <v>0</v>
      </c>
      <c r="V137" s="82">
        <f t="shared" si="9"/>
        <v>36</v>
      </c>
      <c r="W137" s="155">
        <f t="shared" si="10"/>
        <v>396</v>
      </c>
    </row>
    <row r="138" spans="4:23" ht="15.75" thickBot="1" x14ac:dyDescent="0.3">
      <c r="D138" s="31" t="s">
        <v>21</v>
      </c>
      <c r="E138" s="32">
        <v>44459</v>
      </c>
      <c r="F138" s="32">
        <v>42835</v>
      </c>
      <c r="G138" s="33" t="s">
        <v>282</v>
      </c>
      <c r="H138" s="33" t="s">
        <v>283</v>
      </c>
      <c r="I138" s="203" t="s">
        <v>24</v>
      </c>
      <c r="J138" s="168">
        <v>41.486486486486484</v>
      </c>
      <c r="K138" s="19">
        <v>1535</v>
      </c>
      <c r="L138" s="27">
        <v>18</v>
      </c>
      <c r="M138" s="28">
        <f t="shared" si="7"/>
        <v>746.75675675675666</v>
      </c>
      <c r="N138" s="28"/>
      <c r="O138" s="28"/>
      <c r="P138" s="28"/>
      <c r="Q138" s="21">
        <f t="shared" si="11"/>
        <v>18</v>
      </c>
      <c r="R138" s="166">
        <f t="shared" si="12"/>
        <v>746.75675675675666</v>
      </c>
      <c r="S138" s="198">
        <f t="shared" si="13"/>
        <v>41.486486486486484</v>
      </c>
      <c r="T138" s="169">
        <v>10</v>
      </c>
      <c r="U138" s="167">
        <f t="shared" si="8"/>
        <v>414.86486486486484</v>
      </c>
      <c r="V138" s="200">
        <f t="shared" si="9"/>
        <v>8</v>
      </c>
      <c r="W138" s="156">
        <f t="shared" si="10"/>
        <v>331.89189189189187</v>
      </c>
    </row>
    <row r="139" spans="4:23" ht="15.75" hidden="1" thickBot="1" x14ac:dyDescent="0.3">
      <c r="D139" s="187" t="s">
        <v>21</v>
      </c>
      <c r="E139" s="188">
        <v>44460</v>
      </c>
      <c r="F139" s="188"/>
      <c r="G139" s="189" t="s">
        <v>284</v>
      </c>
      <c r="H139" s="189" t="s">
        <v>285</v>
      </c>
      <c r="I139" s="190" t="s">
        <v>24</v>
      </c>
      <c r="J139" s="84">
        <v>2.62</v>
      </c>
      <c r="K139" s="108">
        <v>12314</v>
      </c>
      <c r="L139" s="35">
        <v>318</v>
      </c>
      <c r="M139" s="36">
        <f t="shared" si="7"/>
        <v>833.16000000000008</v>
      </c>
      <c r="N139" s="36"/>
      <c r="O139" s="36"/>
      <c r="P139" s="36"/>
      <c r="Q139" s="21">
        <f t="shared" si="11"/>
        <v>318</v>
      </c>
      <c r="R139" s="21">
        <f t="shared" si="12"/>
        <v>833.16000000000008</v>
      </c>
      <c r="S139" s="160">
        <f t="shared" si="13"/>
        <v>2.62</v>
      </c>
      <c r="T139" s="156">
        <v>318</v>
      </c>
      <c r="U139" s="154">
        <f t="shared" si="8"/>
        <v>833.16000000000008</v>
      </c>
      <c r="V139" s="160">
        <f t="shared" si="9"/>
        <v>0</v>
      </c>
      <c r="W139" s="160">
        <f t="shared" si="10"/>
        <v>0</v>
      </c>
    </row>
    <row r="140" spans="4:23" ht="15.75" hidden="1" thickBot="1" x14ac:dyDescent="0.3">
      <c r="D140" s="37" t="s">
        <v>21</v>
      </c>
      <c r="E140" s="37">
        <v>43565</v>
      </c>
      <c r="F140" s="37"/>
      <c r="G140" s="38" t="s">
        <v>286</v>
      </c>
      <c r="H140" s="38" t="s">
        <v>287</v>
      </c>
      <c r="I140" s="39" t="s">
        <v>24</v>
      </c>
      <c r="J140" s="58">
        <v>350</v>
      </c>
      <c r="K140" s="41">
        <v>0</v>
      </c>
      <c r="L140" s="42">
        <v>0</v>
      </c>
      <c r="M140" s="42">
        <f t="shared" si="7"/>
        <v>0</v>
      </c>
      <c r="N140" s="42"/>
      <c r="O140" s="42"/>
      <c r="P140" s="42"/>
      <c r="Q140" s="21">
        <f t="shared" si="11"/>
        <v>0</v>
      </c>
      <c r="R140" s="21">
        <f t="shared" si="12"/>
        <v>0</v>
      </c>
      <c r="S140" s="154">
        <v>0</v>
      </c>
      <c r="T140" s="157"/>
      <c r="U140" s="154">
        <f t="shared" si="8"/>
        <v>0</v>
      </c>
      <c r="V140" s="154">
        <f t="shared" si="9"/>
        <v>0</v>
      </c>
      <c r="W140" s="154">
        <f t="shared" si="10"/>
        <v>0</v>
      </c>
    </row>
    <row r="141" spans="4:23" ht="15" hidden="1" customHeight="1" thickBot="1" x14ac:dyDescent="0.3">
      <c r="D141" s="99" t="s">
        <v>21</v>
      </c>
      <c r="E141" s="100">
        <v>44456</v>
      </c>
      <c r="F141" s="100"/>
      <c r="G141" s="101" t="s">
        <v>288</v>
      </c>
      <c r="H141" s="109" t="s">
        <v>289</v>
      </c>
      <c r="I141" s="102" t="s">
        <v>24</v>
      </c>
      <c r="J141" s="103">
        <v>114.80335570469796</v>
      </c>
      <c r="K141" s="104">
        <v>68422.799999999988</v>
      </c>
      <c r="L141" s="20">
        <v>63</v>
      </c>
      <c r="M141" s="21">
        <f t="shared" ref="M141:M204" si="14">+J141*L141</f>
        <v>7232.6114093959714</v>
      </c>
      <c r="N141" s="21">
        <v>6</v>
      </c>
      <c r="O141" s="21">
        <v>156.35</v>
      </c>
      <c r="P141" s="21">
        <f>+N141*O141</f>
        <v>938.09999999999991</v>
      </c>
      <c r="Q141" s="21">
        <f t="shared" si="11"/>
        <v>69</v>
      </c>
      <c r="R141" s="21">
        <f t="shared" si="12"/>
        <v>8170.7114093959717</v>
      </c>
      <c r="S141" s="154">
        <f t="shared" si="13"/>
        <v>118.41610738255031</v>
      </c>
      <c r="T141" s="154">
        <v>69</v>
      </c>
      <c r="U141" s="154">
        <f t="shared" si="8"/>
        <v>8170.7114093959717</v>
      </c>
      <c r="V141" s="154">
        <f t="shared" si="9"/>
        <v>0</v>
      </c>
      <c r="W141" s="154">
        <f t="shared" si="10"/>
        <v>0</v>
      </c>
    </row>
    <row r="142" spans="4:23" ht="15.75" hidden="1" thickBot="1" x14ac:dyDescent="0.3">
      <c r="D142" s="94" t="s">
        <v>21</v>
      </c>
      <c r="E142" s="69">
        <v>44456</v>
      </c>
      <c r="F142" s="69"/>
      <c r="G142" s="70" t="s">
        <v>290</v>
      </c>
      <c r="H142" s="71" t="s">
        <v>291</v>
      </c>
      <c r="I142" s="71" t="s">
        <v>24</v>
      </c>
      <c r="J142" s="30">
        <v>67.5</v>
      </c>
      <c r="K142" s="19">
        <v>1890</v>
      </c>
      <c r="L142" s="27">
        <v>2</v>
      </c>
      <c r="M142" s="28">
        <f t="shared" si="14"/>
        <v>135</v>
      </c>
      <c r="N142" s="28"/>
      <c r="O142" s="28"/>
      <c r="P142" s="28"/>
      <c r="Q142" s="21">
        <f t="shared" si="11"/>
        <v>2</v>
      </c>
      <c r="R142" s="21">
        <f t="shared" si="12"/>
        <v>135</v>
      </c>
      <c r="S142" s="165">
        <f t="shared" si="13"/>
        <v>67.5</v>
      </c>
      <c r="T142" s="155">
        <v>2</v>
      </c>
      <c r="U142" s="154">
        <f t="shared" ref="U142:U205" si="15">+S142*T142</f>
        <v>135</v>
      </c>
      <c r="V142" s="165">
        <f t="shared" ref="V142:V205" si="16">+Q142-T142</f>
        <v>0</v>
      </c>
      <c r="W142" s="165">
        <f t="shared" ref="W142:W205" si="17">+V142*S142</f>
        <v>0</v>
      </c>
    </row>
    <row r="143" spans="4:23" ht="15.75" thickBot="1" x14ac:dyDescent="0.3">
      <c r="D143" s="14" t="s">
        <v>21</v>
      </c>
      <c r="E143" s="15">
        <v>44648</v>
      </c>
      <c r="F143" s="15">
        <v>44648</v>
      </c>
      <c r="G143" s="16" t="s">
        <v>292</v>
      </c>
      <c r="H143" s="17" t="s">
        <v>293</v>
      </c>
      <c r="I143" s="195" t="s">
        <v>24</v>
      </c>
      <c r="J143" s="170">
        <v>72.174242424242422</v>
      </c>
      <c r="K143" s="19">
        <v>2381.75</v>
      </c>
      <c r="L143" s="27">
        <v>19</v>
      </c>
      <c r="M143" s="28">
        <f t="shared" si="14"/>
        <v>1371.310606060606</v>
      </c>
      <c r="N143" s="28"/>
      <c r="O143" s="28"/>
      <c r="P143" s="28"/>
      <c r="Q143" s="21">
        <f t="shared" ref="Q143:Q206" si="18">+N143+L143</f>
        <v>19</v>
      </c>
      <c r="R143" s="166">
        <f t="shared" ref="R143:R206" si="19">+P143+M143</f>
        <v>1371.310606060606</v>
      </c>
      <c r="S143" s="197">
        <f t="shared" ref="S143:S206" si="20">+R143/Q143</f>
        <v>72.174242424242422</v>
      </c>
      <c r="T143" s="169"/>
      <c r="U143" s="167">
        <f t="shared" si="15"/>
        <v>0</v>
      </c>
      <c r="V143" s="199">
        <f t="shared" si="16"/>
        <v>19</v>
      </c>
      <c r="W143" s="154">
        <f t="shared" si="17"/>
        <v>1371.310606060606</v>
      </c>
    </row>
    <row r="144" spans="4:23" ht="15.75" thickBot="1" x14ac:dyDescent="0.3">
      <c r="D144" s="31" t="s">
        <v>21</v>
      </c>
      <c r="E144" s="32">
        <v>44648</v>
      </c>
      <c r="F144" s="32">
        <v>44648</v>
      </c>
      <c r="G144" s="33" t="s">
        <v>294</v>
      </c>
      <c r="H144" s="54" t="s">
        <v>295</v>
      </c>
      <c r="I144" s="203" t="s">
        <v>24</v>
      </c>
      <c r="J144" s="178">
        <v>91.35</v>
      </c>
      <c r="K144" s="34">
        <v>2283.75</v>
      </c>
      <c r="L144" s="35">
        <v>24</v>
      </c>
      <c r="M144" s="36">
        <f t="shared" si="14"/>
        <v>2192.3999999999996</v>
      </c>
      <c r="N144" s="36"/>
      <c r="O144" s="36"/>
      <c r="P144" s="36"/>
      <c r="Q144" s="21">
        <f t="shared" si="18"/>
        <v>24</v>
      </c>
      <c r="R144" s="166">
        <f t="shared" si="19"/>
        <v>2192.3999999999996</v>
      </c>
      <c r="S144" s="198">
        <f t="shared" si="20"/>
        <v>91.34999999999998</v>
      </c>
      <c r="T144" s="172"/>
      <c r="U144" s="167">
        <f t="shared" si="15"/>
        <v>0</v>
      </c>
      <c r="V144" s="200">
        <f t="shared" si="16"/>
        <v>24</v>
      </c>
      <c r="W144" s="156">
        <f t="shared" si="17"/>
        <v>2192.3999999999996</v>
      </c>
    </row>
    <row r="145" spans="4:23" ht="15.75" hidden="1" thickBot="1" x14ac:dyDescent="0.3">
      <c r="D145" s="37" t="s">
        <v>21</v>
      </c>
      <c r="E145" s="37">
        <v>43565</v>
      </c>
      <c r="F145" s="37"/>
      <c r="G145" s="38" t="s">
        <v>296</v>
      </c>
      <c r="H145" s="38" t="s">
        <v>297</v>
      </c>
      <c r="I145" s="39" t="s">
        <v>24</v>
      </c>
      <c r="J145" s="58">
        <v>18</v>
      </c>
      <c r="K145" s="41">
        <v>0</v>
      </c>
      <c r="L145" s="42">
        <v>0</v>
      </c>
      <c r="M145" s="42">
        <f t="shared" si="14"/>
        <v>0</v>
      </c>
      <c r="N145" s="42"/>
      <c r="O145" s="42"/>
      <c r="P145" s="42"/>
      <c r="Q145" s="21">
        <f t="shared" si="18"/>
        <v>0</v>
      </c>
      <c r="R145" s="21">
        <f t="shared" si="19"/>
        <v>0</v>
      </c>
      <c r="S145" s="157">
        <v>0</v>
      </c>
      <c r="T145" s="157"/>
      <c r="U145" s="154">
        <f t="shared" si="15"/>
        <v>0</v>
      </c>
      <c r="V145" s="157">
        <f t="shared" si="16"/>
        <v>0</v>
      </c>
      <c r="W145" s="157">
        <f t="shared" si="17"/>
        <v>0</v>
      </c>
    </row>
    <row r="146" spans="4:23" ht="15" customHeight="1" thickBot="1" x14ac:dyDescent="0.3">
      <c r="D146" s="14" t="s">
        <v>21</v>
      </c>
      <c r="E146" s="15">
        <v>44459</v>
      </c>
      <c r="F146" s="15">
        <v>42835</v>
      </c>
      <c r="G146" s="16" t="s">
        <v>298</v>
      </c>
      <c r="H146" s="101" t="s">
        <v>299</v>
      </c>
      <c r="I146" s="195" t="s">
        <v>24</v>
      </c>
      <c r="J146" s="175">
        <v>306</v>
      </c>
      <c r="K146" s="47">
        <v>244800</v>
      </c>
      <c r="L146" s="20">
        <v>799</v>
      </c>
      <c r="M146" s="21">
        <f t="shared" si="14"/>
        <v>244494</v>
      </c>
      <c r="N146" s="21"/>
      <c r="O146" s="21"/>
      <c r="P146" s="21"/>
      <c r="Q146" s="21">
        <f t="shared" si="18"/>
        <v>799</v>
      </c>
      <c r="R146" s="166">
        <f t="shared" si="19"/>
        <v>244494</v>
      </c>
      <c r="S146" s="197">
        <f t="shared" si="20"/>
        <v>306</v>
      </c>
      <c r="T146" s="176"/>
      <c r="U146" s="167">
        <f t="shared" si="15"/>
        <v>0</v>
      </c>
      <c r="V146" s="199">
        <f t="shared" si="16"/>
        <v>799</v>
      </c>
      <c r="W146" s="154">
        <f t="shared" si="17"/>
        <v>244494</v>
      </c>
    </row>
    <row r="147" spans="4:23" ht="15.75" thickBot="1" x14ac:dyDescent="0.3">
      <c r="D147" s="22" t="s">
        <v>21</v>
      </c>
      <c r="E147" s="23">
        <v>44459</v>
      </c>
      <c r="F147" s="23">
        <v>42835</v>
      </c>
      <c r="G147" s="24" t="s">
        <v>300</v>
      </c>
      <c r="H147" s="76" t="s">
        <v>301</v>
      </c>
      <c r="I147" s="202" t="s">
        <v>24</v>
      </c>
      <c r="J147" s="168">
        <v>315</v>
      </c>
      <c r="K147" s="19">
        <v>5355</v>
      </c>
      <c r="L147" s="27">
        <v>17</v>
      </c>
      <c r="M147" s="28">
        <f t="shared" si="14"/>
        <v>5355</v>
      </c>
      <c r="N147" s="28"/>
      <c r="O147" s="28"/>
      <c r="P147" s="28"/>
      <c r="Q147" s="21">
        <f t="shared" si="18"/>
        <v>17</v>
      </c>
      <c r="R147" s="166">
        <f t="shared" si="19"/>
        <v>5355</v>
      </c>
      <c r="S147" s="204">
        <f t="shared" si="20"/>
        <v>315</v>
      </c>
      <c r="T147" s="169"/>
      <c r="U147" s="167">
        <f t="shared" si="15"/>
        <v>0</v>
      </c>
      <c r="V147" s="82">
        <f t="shared" si="16"/>
        <v>17</v>
      </c>
      <c r="W147" s="155">
        <f t="shared" si="17"/>
        <v>5355</v>
      </c>
    </row>
    <row r="148" spans="4:23" ht="15.75" thickBot="1" x14ac:dyDescent="0.3">
      <c r="D148" s="31" t="s">
        <v>21</v>
      </c>
      <c r="E148" s="32">
        <v>44459</v>
      </c>
      <c r="F148" s="32">
        <v>43383</v>
      </c>
      <c r="G148" s="33" t="s">
        <v>302</v>
      </c>
      <c r="H148" s="33" t="s">
        <v>303</v>
      </c>
      <c r="I148" s="203" t="s">
        <v>24</v>
      </c>
      <c r="J148" s="171">
        <v>211.86</v>
      </c>
      <c r="K148" s="34">
        <v>2330.46</v>
      </c>
      <c r="L148" s="35">
        <v>10</v>
      </c>
      <c r="M148" s="36">
        <f t="shared" si="14"/>
        <v>2118.6000000000004</v>
      </c>
      <c r="N148" s="36"/>
      <c r="O148" s="36"/>
      <c r="P148" s="36"/>
      <c r="Q148" s="21">
        <f t="shared" si="18"/>
        <v>10</v>
      </c>
      <c r="R148" s="166">
        <f t="shared" si="19"/>
        <v>2118.6000000000004</v>
      </c>
      <c r="S148" s="198">
        <f t="shared" si="20"/>
        <v>211.86000000000004</v>
      </c>
      <c r="T148" s="172">
        <v>1</v>
      </c>
      <c r="U148" s="167">
        <f t="shared" si="15"/>
        <v>211.86000000000004</v>
      </c>
      <c r="V148" s="200">
        <f t="shared" si="16"/>
        <v>9</v>
      </c>
      <c r="W148" s="156">
        <f t="shared" si="17"/>
        <v>1906.7400000000005</v>
      </c>
    </row>
    <row r="149" spans="4:23" ht="15.75" hidden="1" thickBot="1" x14ac:dyDescent="0.3">
      <c r="D149" s="37" t="s">
        <v>21</v>
      </c>
      <c r="E149" s="37">
        <v>43565</v>
      </c>
      <c r="F149" s="37"/>
      <c r="G149" s="38" t="s">
        <v>304</v>
      </c>
      <c r="H149" s="38" t="s">
        <v>305</v>
      </c>
      <c r="I149" s="39" t="s">
        <v>24</v>
      </c>
      <c r="J149" s="58">
        <v>211.86</v>
      </c>
      <c r="K149" s="41">
        <v>0</v>
      </c>
      <c r="L149" s="42">
        <v>0</v>
      </c>
      <c r="M149" s="42">
        <f t="shared" si="14"/>
        <v>0</v>
      </c>
      <c r="N149" s="42"/>
      <c r="O149" s="42"/>
      <c r="P149" s="42"/>
      <c r="Q149" s="21">
        <f t="shared" si="18"/>
        <v>0</v>
      </c>
      <c r="R149" s="21">
        <f t="shared" si="19"/>
        <v>0</v>
      </c>
      <c r="S149" s="160">
        <v>0</v>
      </c>
      <c r="T149" s="157"/>
      <c r="U149" s="154">
        <f t="shared" si="15"/>
        <v>0</v>
      </c>
      <c r="V149" s="160">
        <f t="shared" si="16"/>
        <v>0</v>
      </c>
      <c r="W149" s="160">
        <f t="shared" si="17"/>
        <v>0</v>
      </c>
    </row>
    <row r="150" spans="4:23" ht="15.75" hidden="1" thickBot="1" x14ac:dyDescent="0.3">
      <c r="D150" s="110" t="s">
        <v>21</v>
      </c>
      <c r="E150" s="111">
        <v>44456</v>
      </c>
      <c r="F150" s="111"/>
      <c r="G150" s="112" t="s">
        <v>306</v>
      </c>
      <c r="H150" s="113" t="s">
        <v>307</v>
      </c>
      <c r="I150" s="113" t="s">
        <v>24</v>
      </c>
      <c r="J150" s="114">
        <v>292</v>
      </c>
      <c r="K150" s="115">
        <v>5840</v>
      </c>
      <c r="L150" s="116">
        <v>0</v>
      </c>
      <c r="M150" s="52">
        <f t="shared" si="14"/>
        <v>0</v>
      </c>
      <c r="N150" s="53"/>
      <c r="O150" s="53"/>
      <c r="P150" s="53"/>
      <c r="Q150" s="21">
        <f t="shared" si="18"/>
        <v>0</v>
      </c>
      <c r="R150" s="21">
        <f t="shared" si="19"/>
        <v>0</v>
      </c>
      <c r="S150" s="154">
        <v>0</v>
      </c>
      <c r="T150" s="159"/>
      <c r="U150" s="154">
        <f t="shared" si="15"/>
        <v>0</v>
      </c>
      <c r="V150" s="154">
        <f t="shared" si="16"/>
        <v>0</v>
      </c>
      <c r="W150" s="154">
        <f t="shared" si="17"/>
        <v>0</v>
      </c>
    </row>
    <row r="151" spans="4:23" ht="15.75" hidden="1" thickBot="1" x14ac:dyDescent="0.3">
      <c r="D151" s="110" t="s">
        <v>21</v>
      </c>
      <c r="E151" s="111">
        <v>44456</v>
      </c>
      <c r="F151" s="111"/>
      <c r="G151" s="112" t="s">
        <v>308</v>
      </c>
      <c r="H151" s="112" t="s">
        <v>309</v>
      </c>
      <c r="I151" s="113" t="s">
        <v>24</v>
      </c>
      <c r="J151" s="18">
        <v>60</v>
      </c>
      <c r="K151" s="19">
        <v>1920</v>
      </c>
      <c r="L151" s="20">
        <v>1</v>
      </c>
      <c r="M151" s="21">
        <f t="shared" si="14"/>
        <v>60</v>
      </c>
      <c r="N151" s="21"/>
      <c r="O151" s="21"/>
      <c r="P151" s="21"/>
      <c r="Q151" s="21">
        <f t="shared" si="18"/>
        <v>1</v>
      </c>
      <c r="R151" s="21">
        <f t="shared" si="19"/>
        <v>60</v>
      </c>
      <c r="S151" s="165">
        <f t="shared" si="20"/>
        <v>60</v>
      </c>
      <c r="T151" s="154">
        <v>1</v>
      </c>
      <c r="U151" s="154">
        <f t="shared" si="15"/>
        <v>60</v>
      </c>
      <c r="V151" s="165">
        <f t="shared" si="16"/>
        <v>0</v>
      </c>
      <c r="W151" s="165">
        <f t="shared" si="17"/>
        <v>0</v>
      </c>
    </row>
    <row r="152" spans="4:23" ht="15.75" thickBot="1" x14ac:dyDescent="0.3">
      <c r="D152" s="14" t="s">
        <v>21</v>
      </c>
      <c r="E152" s="15">
        <v>43500</v>
      </c>
      <c r="F152" s="15">
        <v>43500</v>
      </c>
      <c r="G152" s="16" t="s">
        <v>310</v>
      </c>
      <c r="H152" s="16" t="s">
        <v>311</v>
      </c>
      <c r="I152" s="195" t="s">
        <v>24</v>
      </c>
      <c r="J152" s="168">
        <v>381.36</v>
      </c>
      <c r="K152" s="19">
        <v>3050.88</v>
      </c>
      <c r="L152" s="27">
        <v>11</v>
      </c>
      <c r="M152" s="28">
        <f t="shared" si="14"/>
        <v>4194.96</v>
      </c>
      <c r="N152" s="28"/>
      <c r="O152" s="28"/>
      <c r="P152" s="28"/>
      <c r="Q152" s="21">
        <f t="shared" si="18"/>
        <v>11</v>
      </c>
      <c r="R152" s="166">
        <f t="shared" si="19"/>
        <v>4194.96</v>
      </c>
      <c r="S152" s="197">
        <f t="shared" si="20"/>
        <v>381.36</v>
      </c>
      <c r="T152" s="169"/>
      <c r="U152" s="167">
        <f t="shared" si="15"/>
        <v>0</v>
      </c>
      <c r="V152" s="199">
        <f t="shared" si="16"/>
        <v>11</v>
      </c>
      <c r="W152" s="154">
        <f t="shared" si="17"/>
        <v>4194.96</v>
      </c>
    </row>
    <row r="153" spans="4:23" ht="15" customHeight="1" thickBot="1" x14ac:dyDescent="0.3">
      <c r="D153" s="22" t="s">
        <v>21</v>
      </c>
      <c r="E153" s="23">
        <v>44459</v>
      </c>
      <c r="F153" s="23">
        <v>43383</v>
      </c>
      <c r="G153" s="24" t="s">
        <v>312</v>
      </c>
      <c r="H153" s="24" t="s">
        <v>313</v>
      </c>
      <c r="I153" s="202" t="s">
        <v>24</v>
      </c>
      <c r="J153" s="168">
        <v>61.138749999999995</v>
      </c>
      <c r="K153" s="19">
        <v>5869.32</v>
      </c>
      <c r="L153" s="27">
        <v>93</v>
      </c>
      <c r="M153" s="28">
        <f t="shared" si="14"/>
        <v>5685.9037499999995</v>
      </c>
      <c r="N153" s="28"/>
      <c r="O153" s="28"/>
      <c r="P153" s="28"/>
      <c r="Q153" s="21">
        <f t="shared" si="18"/>
        <v>93</v>
      </c>
      <c r="R153" s="166">
        <f t="shared" si="19"/>
        <v>5685.9037499999995</v>
      </c>
      <c r="S153" s="204">
        <f t="shared" si="20"/>
        <v>61.138749999999995</v>
      </c>
      <c r="T153" s="169">
        <v>4</v>
      </c>
      <c r="U153" s="167">
        <f t="shared" si="15"/>
        <v>244.55499999999998</v>
      </c>
      <c r="V153" s="82">
        <f t="shared" si="16"/>
        <v>89</v>
      </c>
      <c r="W153" s="155">
        <f t="shared" si="17"/>
        <v>5441.3487499999992</v>
      </c>
    </row>
    <row r="154" spans="4:23" ht="15.75" thickBot="1" x14ac:dyDescent="0.3">
      <c r="D154" s="22" t="s">
        <v>21</v>
      </c>
      <c r="E154" s="23">
        <v>44459</v>
      </c>
      <c r="F154" s="23">
        <v>43135</v>
      </c>
      <c r="G154" s="24" t="s">
        <v>314</v>
      </c>
      <c r="H154" s="24" t="s">
        <v>315</v>
      </c>
      <c r="I154" s="202" t="s">
        <v>24</v>
      </c>
      <c r="J154" s="168">
        <v>88.649729729729728</v>
      </c>
      <c r="K154" s="19">
        <v>6560.08</v>
      </c>
      <c r="L154" s="27">
        <v>81</v>
      </c>
      <c r="M154" s="28">
        <f t="shared" si="14"/>
        <v>7180.6281081081079</v>
      </c>
      <c r="N154" s="28"/>
      <c r="O154" s="28"/>
      <c r="P154" s="28"/>
      <c r="Q154" s="21">
        <f t="shared" si="18"/>
        <v>81</v>
      </c>
      <c r="R154" s="166">
        <f t="shared" si="19"/>
        <v>7180.6281081081079</v>
      </c>
      <c r="S154" s="204">
        <f t="shared" si="20"/>
        <v>88.649729729729728</v>
      </c>
      <c r="T154" s="169">
        <v>2</v>
      </c>
      <c r="U154" s="167">
        <f t="shared" si="15"/>
        <v>177.29945945945946</v>
      </c>
      <c r="V154" s="82">
        <f t="shared" si="16"/>
        <v>79</v>
      </c>
      <c r="W154" s="155">
        <f t="shared" si="17"/>
        <v>7003.3286486486486</v>
      </c>
    </row>
    <row r="155" spans="4:23" ht="31.5" customHeight="1" thickBot="1" x14ac:dyDescent="0.3">
      <c r="D155" s="31" t="s">
        <v>21</v>
      </c>
      <c r="E155" s="32">
        <v>44648</v>
      </c>
      <c r="F155" s="32">
        <v>44648</v>
      </c>
      <c r="G155" s="33" t="s">
        <v>316</v>
      </c>
      <c r="H155" s="33" t="s">
        <v>317</v>
      </c>
      <c r="I155" s="203" t="s">
        <v>24</v>
      </c>
      <c r="J155" s="178">
        <v>25.42</v>
      </c>
      <c r="K155" s="34">
        <v>305.04000000000002</v>
      </c>
      <c r="L155" s="35">
        <v>11</v>
      </c>
      <c r="M155" s="36">
        <f t="shared" si="14"/>
        <v>279.62</v>
      </c>
      <c r="N155" s="36"/>
      <c r="O155" s="36"/>
      <c r="P155" s="36"/>
      <c r="Q155" s="21">
        <f t="shared" si="18"/>
        <v>11</v>
      </c>
      <c r="R155" s="166">
        <f t="shared" si="19"/>
        <v>279.62</v>
      </c>
      <c r="S155" s="198">
        <f t="shared" si="20"/>
        <v>25.42</v>
      </c>
      <c r="T155" s="172"/>
      <c r="U155" s="167">
        <f t="shared" si="15"/>
        <v>0</v>
      </c>
      <c r="V155" s="200">
        <f t="shared" si="16"/>
        <v>11</v>
      </c>
      <c r="W155" s="156">
        <f t="shared" si="17"/>
        <v>279.62</v>
      </c>
    </row>
    <row r="156" spans="4:23" ht="15.75" hidden="1" thickBot="1" x14ac:dyDescent="0.3">
      <c r="D156" s="64" t="s">
        <v>21</v>
      </c>
      <c r="E156" s="64">
        <v>44459</v>
      </c>
      <c r="F156" s="64"/>
      <c r="G156" s="65" t="s">
        <v>318</v>
      </c>
      <c r="H156" s="65" t="s">
        <v>319</v>
      </c>
      <c r="I156" s="66" t="s">
        <v>24</v>
      </c>
      <c r="J156" s="67">
        <v>381.36</v>
      </c>
      <c r="K156" s="51">
        <v>0</v>
      </c>
      <c r="L156" s="68">
        <v>0</v>
      </c>
      <c r="M156" s="68">
        <f t="shared" si="14"/>
        <v>0</v>
      </c>
      <c r="N156" s="68"/>
      <c r="O156" s="68"/>
      <c r="P156" s="68"/>
      <c r="Q156" s="21">
        <f t="shared" si="18"/>
        <v>0</v>
      </c>
      <c r="R156" s="21">
        <f t="shared" si="19"/>
        <v>0</v>
      </c>
      <c r="S156" s="160">
        <v>0</v>
      </c>
      <c r="T156" s="160"/>
      <c r="U156" s="154">
        <f t="shared" si="15"/>
        <v>0</v>
      </c>
      <c r="V156" s="160">
        <f t="shared" si="16"/>
        <v>0</v>
      </c>
      <c r="W156" s="160">
        <f t="shared" si="17"/>
        <v>0</v>
      </c>
    </row>
    <row r="157" spans="4:23" ht="15.75" hidden="1" thickBot="1" x14ac:dyDescent="0.3">
      <c r="D157" s="23" t="s">
        <v>21</v>
      </c>
      <c r="E157" s="64">
        <v>44801</v>
      </c>
      <c r="F157" s="64"/>
      <c r="G157" s="65" t="s">
        <v>320</v>
      </c>
      <c r="H157" s="29" t="s">
        <v>321</v>
      </c>
      <c r="I157" s="29" t="s">
        <v>24</v>
      </c>
      <c r="J157" s="117">
        <v>58</v>
      </c>
      <c r="K157" s="51">
        <v>0</v>
      </c>
      <c r="L157" s="28">
        <v>0</v>
      </c>
      <c r="M157" s="68">
        <f t="shared" si="14"/>
        <v>0</v>
      </c>
      <c r="N157" s="68"/>
      <c r="O157" s="68"/>
      <c r="P157" s="68"/>
      <c r="Q157" s="21">
        <f t="shared" si="18"/>
        <v>0</v>
      </c>
      <c r="R157" s="21">
        <f t="shared" si="19"/>
        <v>0</v>
      </c>
      <c r="S157" s="154">
        <v>0</v>
      </c>
      <c r="T157" s="160"/>
      <c r="U157" s="154">
        <f t="shared" si="15"/>
        <v>0</v>
      </c>
      <c r="V157" s="154">
        <f t="shared" si="16"/>
        <v>0</v>
      </c>
      <c r="W157" s="154">
        <f t="shared" si="17"/>
        <v>0</v>
      </c>
    </row>
    <row r="158" spans="4:23" ht="15" hidden="1" customHeight="1" thickBot="1" x14ac:dyDescent="0.3">
      <c r="D158" s="69" t="s">
        <v>21</v>
      </c>
      <c r="E158" s="37">
        <v>43500</v>
      </c>
      <c r="F158" s="37"/>
      <c r="G158" s="38" t="s">
        <v>322</v>
      </c>
      <c r="H158" s="118" t="s">
        <v>323</v>
      </c>
      <c r="I158" s="71" t="s">
        <v>24</v>
      </c>
      <c r="J158" s="72">
        <v>470</v>
      </c>
      <c r="K158" s="41">
        <v>0</v>
      </c>
      <c r="L158" s="73">
        <v>0</v>
      </c>
      <c r="M158" s="42">
        <f t="shared" si="14"/>
        <v>0</v>
      </c>
      <c r="N158" s="42"/>
      <c r="O158" s="42"/>
      <c r="P158" s="42"/>
      <c r="Q158" s="21">
        <f t="shared" si="18"/>
        <v>0</v>
      </c>
      <c r="R158" s="21">
        <f t="shared" si="19"/>
        <v>0</v>
      </c>
      <c r="S158" s="165">
        <v>0</v>
      </c>
      <c r="T158" s="157"/>
      <c r="U158" s="154">
        <f t="shared" si="15"/>
        <v>0</v>
      </c>
      <c r="V158" s="165">
        <f t="shared" si="16"/>
        <v>0</v>
      </c>
      <c r="W158" s="165">
        <f t="shared" si="17"/>
        <v>0</v>
      </c>
    </row>
    <row r="159" spans="4:23" ht="15" customHeight="1" thickBot="1" x14ac:dyDescent="0.3">
      <c r="D159" s="14" t="s">
        <v>21</v>
      </c>
      <c r="E159" s="15">
        <v>44801</v>
      </c>
      <c r="F159" s="15">
        <v>44801</v>
      </c>
      <c r="G159" s="16" t="s">
        <v>324</v>
      </c>
      <c r="H159" s="17" t="s">
        <v>325</v>
      </c>
      <c r="I159" s="195" t="s">
        <v>24</v>
      </c>
      <c r="J159" s="177">
        <v>1560</v>
      </c>
      <c r="K159" s="47">
        <v>7800</v>
      </c>
      <c r="L159" s="20">
        <v>6</v>
      </c>
      <c r="M159" s="21">
        <f t="shared" si="14"/>
        <v>9360</v>
      </c>
      <c r="N159" s="21"/>
      <c r="O159" s="21"/>
      <c r="P159" s="21"/>
      <c r="Q159" s="21">
        <f t="shared" si="18"/>
        <v>6</v>
      </c>
      <c r="R159" s="166">
        <f t="shared" si="19"/>
        <v>9360</v>
      </c>
      <c r="S159" s="197">
        <f t="shared" si="20"/>
        <v>1560</v>
      </c>
      <c r="T159" s="176">
        <v>2</v>
      </c>
      <c r="U159" s="167">
        <f t="shared" si="15"/>
        <v>3120</v>
      </c>
      <c r="V159" s="199">
        <f t="shared" si="16"/>
        <v>4</v>
      </c>
      <c r="W159" s="154">
        <f t="shared" si="17"/>
        <v>6240</v>
      </c>
    </row>
    <row r="160" spans="4:23" ht="15.75" thickBot="1" x14ac:dyDescent="0.3">
      <c r="D160" s="22" t="s">
        <v>21</v>
      </c>
      <c r="E160" s="23">
        <v>44801</v>
      </c>
      <c r="F160" s="23">
        <v>44801</v>
      </c>
      <c r="G160" s="24" t="s">
        <v>326</v>
      </c>
      <c r="H160" s="29" t="s">
        <v>327</v>
      </c>
      <c r="I160" s="202" t="s">
        <v>24</v>
      </c>
      <c r="J160" s="170">
        <v>525</v>
      </c>
      <c r="K160" s="19">
        <v>4725</v>
      </c>
      <c r="L160" s="27">
        <v>11</v>
      </c>
      <c r="M160" s="28">
        <f t="shared" si="14"/>
        <v>5775</v>
      </c>
      <c r="N160" s="28"/>
      <c r="O160" s="28"/>
      <c r="P160" s="28"/>
      <c r="Q160" s="21">
        <f t="shared" si="18"/>
        <v>11</v>
      </c>
      <c r="R160" s="166">
        <f t="shared" si="19"/>
        <v>5775</v>
      </c>
      <c r="S160" s="204">
        <f t="shared" si="20"/>
        <v>525</v>
      </c>
      <c r="T160" s="169"/>
      <c r="U160" s="167">
        <f t="shared" si="15"/>
        <v>0</v>
      </c>
      <c r="V160" s="82">
        <f t="shared" si="16"/>
        <v>11</v>
      </c>
      <c r="W160" s="155">
        <f t="shared" si="17"/>
        <v>5775</v>
      </c>
    </row>
    <row r="161" spans="4:23" ht="15.75" thickBot="1" x14ac:dyDescent="0.3">
      <c r="D161" s="22" t="s">
        <v>21</v>
      </c>
      <c r="E161" s="23">
        <v>43500</v>
      </c>
      <c r="F161" s="23">
        <v>43135</v>
      </c>
      <c r="G161" s="24" t="s">
        <v>328</v>
      </c>
      <c r="H161" s="76" t="s">
        <v>329</v>
      </c>
      <c r="I161" s="202" t="s">
        <v>24</v>
      </c>
      <c r="J161" s="168">
        <v>50</v>
      </c>
      <c r="K161" s="19">
        <v>20000</v>
      </c>
      <c r="L161" s="27">
        <v>400</v>
      </c>
      <c r="M161" s="28">
        <f t="shared" si="14"/>
        <v>20000</v>
      </c>
      <c r="N161" s="28"/>
      <c r="O161" s="28"/>
      <c r="P161" s="28"/>
      <c r="Q161" s="21">
        <f t="shared" si="18"/>
        <v>400</v>
      </c>
      <c r="R161" s="166">
        <f t="shared" si="19"/>
        <v>20000</v>
      </c>
      <c r="S161" s="204">
        <f t="shared" si="20"/>
        <v>50</v>
      </c>
      <c r="T161" s="169">
        <v>40</v>
      </c>
      <c r="U161" s="167">
        <f t="shared" si="15"/>
        <v>2000</v>
      </c>
      <c r="V161" s="82">
        <f t="shared" si="16"/>
        <v>360</v>
      </c>
      <c r="W161" s="155">
        <f t="shared" si="17"/>
        <v>18000</v>
      </c>
    </row>
    <row r="162" spans="4:23" ht="15.75" thickBot="1" x14ac:dyDescent="0.3">
      <c r="D162" s="22" t="s">
        <v>21</v>
      </c>
      <c r="E162" s="23">
        <v>44459</v>
      </c>
      <c r="F162" s="23">
        <v>43135</v>
      </c>
      <c r="G162" s="24" t="s">
        <v>330</v>
      </c>
      <c r="H162" s="76" t="s">
        <v>331</v>
      </c>
      <c r="I162" s="202" t="s">
        <v>24</v>
      </c>
      <c r="J162" s="168">
        <v>95.654883720930229</v>
      </c>
      <c r="K162" s="19">
        <v>8226.32</v>
      </c>
      <c r="L162" s="27">
        <v>77</v>
      </c>
      <c r="M162" s="28">
        <f t="shared" si="14"/>
        <v>7365.4260465116276</v>
      </c>
      <c r="N162" s="28"/>
      <c r="O162" s="28"/>
      <c r="P162" s="28"/>
      <c r="Q162" s="21">
        <f t="shared" si="18"/>
        <v>77</v>
      </c>
      <c r="R162" s="166">
        <f t="shared" si="19"/>
        <v>7365.4260465116276</v>
      </c>
      <c r="S162" s="204">
        <f t="shared" si="20"/>
        <v>95.654883720930229</v>
      </c>
      <c r="T162" s="169">
        <v>3</v>
      </c>
      <c r="U162" s="167">
        <f t="shared" si="15"/>
        <v>286.96465116279069</v>
      </c>
      <c r="V162" s="82">
        <f t="shared" si="16"/>
        <v>74</v>
      </c>
      <c r="W162" s="155">
        <f t="shared" si="17"/>
        <v>7078.461395348837</v>
      </c>
    </row>
    <row r="163" spans="4:23" ht="15.75" thickBot="1" x14ac:dyDescent="0.3">
      <c r="D163" s="31" t="s">
        <v>21</v>
      </c>
      <c r="E163" s="32">
        <v>44459</v>
      </c>
      <c r="F163" s="32">
        <v>43135</v>
      </c>
      <c r="G163" s="33" t="s">
        <v>332</v>
      </c>
      <c r="H163" s="59" t="s">
        <v>333</v>
      </c>
      <c r="I163" s="203" t="s">
        <v>24</v>
      </c>
      <c r="J163" s="171">
        <v>190.39983606557377</v>
      </c>
      <c r="K163" s="34">
        <v>11614.39</v>
      </c>
      <c r="L163" s="35">
        <v>47</v>
      </c>
      <c r="M163" s="36">
        <f t="shared" si="14"/>
        <v>8948.7922950819666</v>
      </c>
      <c r="N163" s="36"/>
      <c r="O163" s="36"/>
      <c r="P163" s="36"/>
      <c r="Q163" s="21">
        <f t="shared" si="18"/>
        <v>47</v>
      </c>
      <c r="R163" s="166">
        <f t="shared" si="19"/>
        <v>8948.7922950819666</v>
      </c>
      <c r="S163" s="198">
        <f t="shared" si="20"/>
        <v>190.39983606557377</v>
      </c>
      <c r="T163" s="172">
        <v>8</v>
      </c>
      <c r="U163" s="167">
        <f t="shared" si="15"/>
        <v>1523.1986885245901</v>
      </c>
      <c r="V163" s="200">
        <f t="shared" si="16"/>
        <v>39</v>
      </c>
      <c r="W163" s="156">
        <f t="shared" si="17"/>
        <v>7425.5936065573769</v>
      </c>
    </row>
    <row r="164" spans="4:23" ht="18.75" customHeight="1" thickBot="1" x14ac:dyDescent="0.3">
      <c r="D164" s="64" t="s">
        <v>21</v>
      </c>
      <c r="E164" s="64">
        <v>44648</v>
      </c>
      <c r="F164" s="64">
        <v>44648</v>
      </c>
      <c r="G164" s="65" t="s">
        <v>334</v>
      </c>
      <c r="H164" s="66" t="s">
        <v>335</v>
      </c>
      <c r="I164" s="66" t="s">
        <v>24</v>
      </c>
      <c r="J164" s="91">
        <v>110.17</v>
      </c>
      <c r="K164" s="51">
        <v>0</v>
      </c>
      <c r="L164" s="68">
        <v>0</v>
      </c>
      <c r="M164" s="68">
        <f t="shared" si="14"/>
        <v>0</v>
      </c>
      <c r="N164" s="68"/>
      <c r="O164" s="68"/>
      <c r="P164" s="68"/>
      <c r="Q164" s="21">
        <f t="shared" si="18"/>
        <v>0</v>
      </c>
      <c r="R164" s="21">
        <f t="shared" si="19"/>
        <v>0</v>
      </c>
      <c r="S164" s="160">
        <v>0</v>
      </c>
      <c r="T164" s="160"/>
      <c r="U164" s="154">
        <f t="shared" si="15"/>
        <v>0</v>
      </c>
      <c r="V164" s="160">
        <f t="shared" si="16"/>
        <v>0</v>
      </c>
      <c r="W164" s="160">
        <f t="shared" si="17"/>
        <v>0</v>
      </c>
    </row>
    <row r="165" spans="4:23" ht="18" customHeight="1" thickBot="1" x14ac:dyDescent="0.3">
      <c r="D165" s="119" t="s">
        <v>21</v>
      </c>
      <c r="E165" s="120">
        <v>44648</v>
      </c>
      <c r="F165" s="120">
        <v>44648</v>
      </c>
      <c r="G165" s="60" t="s">
        <v>336</v>
      </c>
      <c r="H165" s="121" t="s">
        <v>337</v>
      </c>
      <c r="I165" s="121" t="s">
        <v>24</v>
      </c>
      <c r="J165" s="122">
        <v>67.8</v>
      </c>
      <c r="K165" s="123">
        <v>0</v>
      </c>
      <c r="L165" s="73">
        <v>0</v>
      </c>
      <c r="M165" s="42">
        <f t="shared" si="14"/>
        <v>0</v>
      </c>
      <c r="N165" s="42"/>
      <c r="O165" s="42"/>
      <c r="P165" s="42"/>
      <c r="Q165" s="21">
        <f t="shared" si="18"/>
        <v>0</v>
      </c>
      <c r="R165" s="21">
        <f t="shared" si="19"/>
        <v>0</v>
      </c>
      <c r="S165" s="165">
        <v>0</v>
      </c>
      <c r="T165" s="157"/>
      <c r="U165" s="154">
        <f t="shared" si="15"/>
        <v>0</v>
      </c>
      <c r="V165" s="165">
        <f t="shared" si="16"/>
        <v>0</v>
      </c>
      <c r="W165" s="165">
        <f t="shared" si="17"/>
        <v>0</v>
      </c>
    </row>
    <row r="166" spans="4:23" ht="15.75" thickBot="1" x14ac:dyDescent="0.3">
      <c r="D166" s="14" t="s">
        <v>21</v>
      </c>
      <c r="E166" s="15">
        <v>44459</v>
      </c>
      <c r="F166" s="15">
        <v>44370</v>
      </c>
      <c r="G166" s="16" t="s">
        <v>338</v>
      </c>
      <c r="H166" s="17" t="s">
        <v>339</v>
      </c>
      <c r="I166" s="195" t="s">
        <v>24</v>
      </c>
      <c r="J166" s="177">
        <v>50</v>
      </c>
      <c r="K166" s="47">
        <v>7200</v>
      </c>
      <c r="L166" s="20">
        <v>149</v>
      </c>
      <c r="M166" s="21">
        <f t="shared" si="14"/>
        <v>7450</v>
      </c>
      <c r="N166" s="21"/>
      <c r="O166" s="21"/>
      <c r="P166" s="21"/>
      <c r="Q166" s="21">
        <f t="shared" si="18"/>
        <v>149</v>
      </c>
      <c r="R166" s="166">
        <f t="shared" si="19"/>
        <v>7450</v>
      </c>
      <c r="S166" s="197">
        <f t="shared" si="20"/>
        <v>50</v>
      </c>
      <c r="T166" s="176">
        <v>10</v>
      </c>
      <c r="U166" s="167">
        <f t="shared" si="15"/>
        <v>500</v>
      </c>
      <c r="V166" s="199">
        <f t="shared" si="16"/>
        <v>139</v>
      </c>
      <c r="W166" s="154">
        <f t="shared" si="17"/>
        <v>6950</v>
      </c>
    </row>
    <row r="167" spans="4:23" ht="15" customHeight="1" thickBot="1" x14ac:dyDescent="0.3">
      <c r="D167" s="22" t="s">
        <v>21</v>
      </c>
      <c r="E167" s="23">
        <v>44459</v>
      </c>
      <c r="F167" s="23">
        <v>43383</v>
      </c>
      <c r="G167" s="24" t="s">
        <v>340</v>
      </c>
      <c r="H167" s="76" t="s">
        <v>341</v>
      </c>
      <c r="I167" s="202" t="s">
        <v>24</v>
      </c>
      <c r="J167" s="168">
        <v>41.756097560975611</v>
      </c>
      <c r="K167" s="19">
        <v>5136</v>
      </c>
      <c r="L167" s="27">
        <v>354</v>
      </c>
      <c r="M167" s="28">
        <f t="shared" si="14"/>
        <v>14781.658536585366</v>
      </c>
      <c r="N167" s="28"/>
      <c r="O167" s="28"/>
      <c r="P167" s="28"/>
      <c r="Q167" s="21">
        <f t="shared" si="18"/>
        <v>354</v>
      </c>
      <c r="R167" s="166">
        <f t="shared" si="19"/>
        <v>14781.658536585366</v>
      </c>
      <c r="S167" s="204">
        <f t="shared" si="20"/>
        <v>41.756097560975611</v>
      </c>
      <c r="T167" s="169">
        <v>35</v>
      </c>
      <c r="U167" s="167">
        <f t="shared" si="15"/>
        <v>1461.4634146341464</v>
      </c>
      <c r="V167" s="82">
        <f t="shared" si="16"/>
        <v>319</v>
      </c>
      <c r="W167" s="155">
        <f t="shared" si="17"/>
        <v>13320.195121951219</v>
      </c>
    </row>
    <row r="168" spans="4:23" ht="15.75" thickBot="1" x14ac:dyDescent="0.3">
      <c r="D168" s="22" t="s">
        <v>21</v>
      </c>
      <c r="E168" s="23">
        <v>44801</v>
      </c>
      <c r="F168" s="23">
        <v>43705</v>
      </c>
      <c r="G168" s="24" t="s">
        <v>342</v>
      </c>
      <c r="H168" s="29" t="s">
        <v>343</v>
      </c>
      <c r="I168" s="202" t="s">
        <v>24</v>
      </c>
      <c r="J168" s="170">
        <v>375</v>
      </c>
      <c r="K168" s="19">
        <v>375</v>
      </c>
      <c r="L168" s="27">
        <v>1</v>
      </c>
      <c r="M168" s="28">
        <f t="shared" si="14"/>
        <v>375</v>
      </c>
      <c r="N168" s="28"/>
      <c r="O168" s="28"/>
      <c r="P168" s="28"/>
      <c r="Q168" s="21">
        <f t="shared" si="18"/>
        <v>1</v>
      </c>
      <c r="R168" s="166">
        <f t="shared" si="19"/>
        <v>375</v>
      </c>
      <c r="S168" s="204">
        <f t="shared" si="20"/>
        <v>375</v>
      </c>
      <c r="T168" s="169"/>
      <c r="U168" s="167">
        <f t="shared" si="15"/>
        <v>0</v>
      </c>
      <c r="V168" s="82">
        <f t="shared" si="16"/>
        <v>1</v>
      </c>
      <c r="W168" s="155">
        <f t="shared" si="17"/>
        <v>375</v>
      </c>
    </row>
    <row r="169" spans="4:23" ht="15.75" thickBot="1" x14ac:dyDescent="0.3">
      <c r="D169" s="31" t="s">
        <v>21</v>
      </c>
      <c r="E169" s="32">
        <v>44459</v>
      </c>
      <c r="F169" s="32" t="s">
        <v>556</v>
      </c>
      <c r="G169" s="33" t="s">
        <v>344</v>
      </c>
      <c r="H169" s="59" t="s">
        <v>345</v>
      </c>
      <c r="I169" s="203" t="s">
        <v>24</v>
      </c>
      <c r="J169" s="171">
        <v>33.913043478260867</v>
      </c>
      <c r="K169" s="34">
        <v>780</v>
      </c>
      <c r="L169" s="35">
        <v>14</v>
      </c>
      <c r="M169" s="36">
        <f t="shared" si="14"/>
        <v>474.78260869565213</v>
      </c>
      <c r="N169" s="36"/>
      <c r="O169" s="36"/>
      <c r="P169" s="36"/>
      <c r="Q169" s="21">
        <f t="shared" si="18"/>
        <v>14</v>
      </c>
      <c r="R169" s="166">
        <f t="shared" si="19"/>
        <v>474.78260869565213</v>
      </c>
      <c r="S169" s="198">
        <f t="shared" si="20"/>
        <v>33.913043478260867</v>
      </c>
      <c r="T169" s="172">
        <v>1</v>
      </c>
      <c r="U169" s="167">
        <f t="shared" si="15"/>
        <v>33.913043478260867</v>
      </c>
      <c r="V169" s="200">
        <f t="shared" si="16"/>
        <v>13</v>
      </c>
      <c r="W169" s="156">
        <f t="shared" si="17"/>
        <v>440.86956521739125</v>
      </c>
    </row>
    <row r="170" spans="4:23" ht="22.5" customHeight="1" thickBot="1" x14ac:dyDescent="0.3">
      <c r="D170" s="37" t="s">
        <v>21</v>
      </c>
      <c r="E170" s="37">
        <v>43500</v>
      </c>
      <c r="F170" s="37" t="s">
        <v>557</v>
      </c>
      <c r="G170" s="38" t="s">
        <v>346</v>
      </c>
      <c r="H170" s="60" t="s">
        <v>347</v>
      </c>
      <c r="I170" s="39" t="s">
        <v>24</v>
      </c>
      <c r="J170" s="58">
        <v>40</v>
      </c>
      <c r="K170" s="41">
        <v>0</v>
      </c>
      <c r="L170" s="42">
        <v>0</v>
      </c>
      <c r="M170" s="42">
        <f t="shared" si="14"/>
        <v>0</v>
      </c>
      <c r="N170" s="42"/>
      <c r="O170" s="42"/>
      <c r="P170" s="42"/>
      <c r="Q170" s="21">
        <f t="shared" si="18"/>
        <v>0</v>
      </c>
      <c r="R170" s="21">
        <f t="shared" si="19"/>
        <v>0</v>
      </c>
      <c r="S170" s="157">
        <v>0</v>
      </c>
      <c r="T170" s="157"/>
      <c r="U170" s="154">
        <f t="shared" si="15"/>
        <v>0</v>
      </c>
      <c r="V170" s="157">
        <f t="shared" si="16"/>
        <v>0</v>
      </c>
      <c r="W170" s="157">
        <f t="shared" si="17"/>
        <v>0</v>
      </c>
    </row>
    <row r="171" spans="4:23" ht="15.75" thickBot="1" x14ac:dyDescent="0.3">
      <c r="D171" s="43" t="s">
        <v>21</v>
      </c>
      <c r="E171" s="44">
        <v>44459</v>
      </c>
      <c r="F171" s="44">
        <v>43801</v>
      </c>
      <c r="G171" s="45" t="s">
        <v>348</v>
      </c>
      <c r="H171" s="124" t="s">
        <v>349</v>
      </c>
      <c r="I171" s="201" t="s">
        <v>24</v>
      </c>
      <c r="J171" s="179">
        <v>43.580051150895137</v>
      </c>
      <c r="K171" s="57">
        <v>17039.8</v>
      </c>
      <c r="L171" s="48">
        <v>353</v>
      </c>
      <c r="M171" s="49">
        <f t="shared" si="14"/>
        <v>15383.758056265984</v>
      </c>
      <c r="N171" s="49"/>
      <c r="O171" s="49"/>
      <c r="P171" s="49"/>
      <c r="Q171" s="21">
        <f t="shared" si="18"/>
        <v>353</v>
      </c>
      <c r="R171" s="166">
        <f t="shared" si="19"/>
        <v>15383.758056265984</v>
      </c>
      <c r="S171" s="193">
        <f t="shared" si="20"/>
        <v>43.580051150895137</v>
      </c>
      <c r="T171" s="174">
        <v>29</v>
      </c>
      <c r="U171" s="167">
        <f t="shared" si="15"/>
        <v>1263.8214833759589</v>
      </c>
      <c r="V171" s="194">
        <f t="shared" si="16"/>
        <v>324</v>
      </c>
      <c r="W171" s="158">
        <f t="shared" si="17"/>
        <v>14119.936572890025</v>
      </c>
    </row>
    <row r="172" spans="4:23" ht="15.75" customHeight="1" thickBot="1" x14ac:dyDescent="0.3">
      <c r="D172" s="37" t="s">
        <v>21</v>
      </c>
      <c r="E172" s="37">
        <v>43500</v>
      </c>
      <c r="F172" s="37" t="s">
        <v>556</v>
      </c>
      <c r="G172" s="38" t="s">
        <v>350</v>
      </c>
      <c r="H172" s="60" t="s">
        <v>351</v>
      </c>
      <c r="I172" s="39" t="s">
        <v>24</v>
      </c>
      <c r="J172" s="58">
        <v>700</v>
      </c>
      <c r="K172" s="41">
        <v>0</v>
      </c>
      <c r="L172" s="42">
        <v>0</v>
      </c>
      <c r="M172" s="42">
        <f t="shared" si="14"/>
        <v>0</v>
      </c>
      <c r="N172" s="42"/>
      <c r="O172" s="42"/>
      <c r="P172" s="42"/>
      <c r="Q172" s="21">
        <f t="shared" si="18"/>
        <v>0</v>
      </c>
      <c r="R172" s="21">
        <f t="shared" si="19"/>
        <v>0</v>
      </c>
      <c r="S172" s="157">
        <v>0</v>
      </c>
      <c r="T172" s="157"/>
      <c r="U172" s="154">
        <f t="shared" si="15"/>
        <v>0</v>
      </c>
      <c r="V172" s="157">
        <f t="shared" si="16"/>
        <v>0</v>
      </c>
      <c r="W172" s="157">
        <f t="shared" si="17"/>
        <v>0</v>
      </c>
    </row>
    <row r="173" spans="4:23" ht="15.75" thickBot="1" x14ac:dyDescent="0.3">
      <c r="D173" s="43" t="s">
        <v>21</v>
      </c>
      <c r="E173" s="44">
        <v>44456</v>
      </c>
      <c r="F173" s="44">
        <v>43620</v>
      </c>
      <c r="G173" s="45" t="s">
        <v>352</v>
      </c>
      <c r="H173" s="125" t="s">
        <v>353</v>
      </c>
      <c r="I173" s="201" t="s">
        <v>24</v>
      </c>
      <c r="J173" s="173">
        <v>1125</v>
      </c>
      <c r="K173" s="57">
        <v>3375</v>
      </c>
      <c r="L173" s="48">
        <v>2</v>
      </c>
      <c r="M173" s="49">
        <f t="shared" si="14"/>
        <v>2250</v>
      </c>
      <c r="N173" s="49"/>
      <c r="O173" s="49"/>
      <c r="P173" s="49"/>
      <c r="Q173" s="21">
        <f t="shared" si="18"/>
        <v>2</v>
      </c>
      <c r="R173" s="166">
        <f t="shared" si="19"/>
        <v>2250</v>
      </c>
      <c r="S173" s="193">
        <f t="shared" si="20"/>
        <v>1125</v>
      </c>
      <c r="T173" s="174"/>
      <c r="U173" s="167">
        <f t="shared" si="15"/>
        <v>0</v>
      </c>
      <c r="V173" s="194">
        <f t="shared" si="16"/>
        <v>2</v>
      </c>
      <c r="W173" s="158">
        <f t="shared" si="17"/>
        <v>2250</v>
      </c>
    </row>
    <row r="174" spans="4:23" ht="19.5" customHeight="1" thickBot="1" x14ac:dyDescent="0.3">
      <c r="D174" s="37" t="s">
        <v>21</v>
      </c>
      <c r="E174" s="37">
        <v>43500</v>
      </c>
      <c r="F174" s="37">
        <v>43135</v>
      </c>
      <c r="G174" s="38" t="s">
        <v>354</v>
      </c>
      <c r="H174" s="60" t="s">
        <v>355</v>
      </c>
      <c r="I174" s="39" t="s">
        <v>24</v>
      </c>
      <c r="J174" s="58">
        <v>100</v>
      </c>
      <c r="K174" s="41">
        <v>0</v>
      </c>
      <c r="L174" s="42">
        <v>0</v>
      </c>
      <c r="M174" s="42">
        <f t="shared" si="14"/>
        <v>0</v>
      </c>
      <c r="N174" s="42"/>
      <c r="O174" s="42"/>
      <c r="P174" s="42"/>
      <c r="Q174" s="21">
        <f t="shared" si="18"/>
        <v>0</v>
      </c>
      <c r="R174" s="21">
        <f t="shared" si="19"/>
        <v>0</v>
      </c>
      <c r="S174" s="157">
        <v>0</v>
      </c>
      <c r="T174" s="157"/>
      <c r="U174" s="154">
        <f t="shared" si="15"/>
        <v>0</v>
      </c>
      <c r="V174" s="157">
        <f t="shared" si="16"/>
        <v>0</v>
      </c>
      <c r="W174" s="157">
        <f t="shared" si="17"/>
        <v>0</v>
      </c>
    </row>
    <row r="175" spans="4:23" ht="18.75" customHeight="1" thickBot="1" x14ac:dyDescent="0.3">
      <c r="D175" s="43" t="s">
        <v>21</v>
      </c>
      <c r="E175" s="44">
        <v>44459</v>
      </c>
      <c r="F175" s="44">
        <v>43710</v>
      </c>
      <c r="G175" s="45" t="s">
        <v>356</v>
      </c>
      <c r="H175" s="124" t="s">
        <v>357</v>
      </c>
      <c r="I175" s="201" t="s">
        <v>24</v>
      </c>
      <c r="J175" s="175">
        <v>51.705616438356166</v>
      </c>
      <c r="K175" s="47">
        <v>3774.51</v>
      </c>
      <c r="L175" s="20">
        <v>90</v>
      </c>
      <c r="M175" s="21">
        <f t="shared" si="14"/>
        <v>4653.5054794520547</v>
      </c>
      <c r="N175" s="21"/>
      <c r="O175" s="21"/>
      <c r="P175" s="21"/>
      <c r="Q175" s="21">
        <f t="shared" si="18"/>
        <v>90</v>
      </c>
      <c r="R175" s="166">
        <f t="shared" si="19"/>
        <v>4653.5054794520547</v>
      </c>
      <c r="S175" s="193">
        <f t="shared" si="20"/>
        <v>51.705616438356166</v>
      </c>
      <c r="T175" s="176">
        <v>6</v>
      </c>
      <c r="U175" s="167">
        <f t="shared" si="15"/>
        <v>310.23369863013698</v>
      </c>
      <c r="V175" s="194">
        <f t="shared" si="16"/>
        <v>84</v>
      </c>
      <c r="W175" s="158">
        <f t="shared" si="17"/>
        <v>4343.2717808219177</v>
      </c>
    </row>
    <row r="176" spans="4:23" ht="18.75" customHeight="1" thickBot="1" x14ac:dyDescent="0.3">
      <c r="D176" s="50" t="s">
        <v>21</v>
      </c>
      <c r="E176" s="37">
        <v>44459</v>
      </c>
      <c r="F176" s="37">
        <v>43710</v>
      </c>
      <c r="G176" s="38" t="s">
        <v>358</v>
      </c>
      <c r="H176" s="60" t="s">
        <v>359</v>
      </c>
      <c r="I176" s="39" t="s">
        <v>24</v>
      </c>
      <c r="J176" s="26">
        <v>22</v>
      </c>
      <c r="K176" s="19">
        <v>440</v>
      </c>
      <c r="L176" s="27">
        <v>1</v>
      </c>
      <c r="M176" s="28">
        <f t="shared" si="14"/>
        <v>22</v>
      </c>
      <c r="N176" s="28"/>
      <c r="O176" s="28"/>
      <c r="P176" s="28"/>
      <c r="Q176" s="21">
        <f t="shared" si="18"/>
        <v>1</v>
      </c>
      <c r="R176" s="21">
        <f t="shared" si="19"/>
        <v>22</v>
      </c>
      <c r="S176" s="157">
        <f t="shared" si="20"/>
        <v>22</v>
      </c>
      <c r="T176" s="155">
        <v>1</v>
      </c>
      <c r="U176" s="154">
        <f t="shared" si="15"/>
        <v>22</v>
      </c>
      <c r="V176" s="157">
        <f t="shared" si="16"/>
        <v>0</v>
      </c>
      <c r="W176" s="157">
        <f t="shared" si="17"/>
        <v>0</v>
      </c>
    </row>
    <row r="177" spans="4:23" ht="15" customHeight="1" thickBot="1" x14ac:dyDescent="0.3">
      <c r="D177" s="14" t="s">
        <v>21</v>
      </c>
      <c r="E177" s="15">
        <v>44449</v>
      </c>
      <c r="F177" s="15">
        <v>43710</v>
      </c>
      <c r="G177" s="16" t="s">
        <v>360</v>
      </c>
      <c r="H177" s="101" t="s">
        <v>361</v>
      </c>
      <c r="I177" s="195" t="s">
        <v>24</v>
      </c>
      <c r="J177" s="168">
        <v>3733.7275</v>
      </c>
      <c r="K177" s="19">
        <v>59739.64</v>
      </c>
      <c r="L177" s="27">
        <v>19</v>
      </c>
      <c r="M177" s="28">
        <f t="shared" si="14"/>
        <v>70940.822499999995</v>
      </c>
      <c r="N177" s="28"/>
      <c r="O177" s="28"/>
      <c r="P177" s="28"/>
      <c r="Q177" s="21">
        <f t="shared" si="18"/>
        <v>19</v>
      </c>
      <c r="R177" s="166">
        <f t="shared" si="19"/>
        <v>70940.822499999995</v>
      </c>
      <c r="S177" s="197">
        <f t="shared" si="20"/>
        <v>3733.7274999999995</v>
      </c>
      <c r="T177" s="169"/>
      <c r="U177" s="167">
        <f t="shared" si="15"/>
        <v>0</v>
      </c>
      <c r="V177" s="199">
        <f t="shared" si="16"/>
        <v>19</v>
      </c>
      <c r="W177" s="154">
        <f t="shared" si="17"/>
        <v>70940.822499999995</v>
      </c>
    </row>
    <row r="178" spans="4:23" ht="15.75" thickBot="1" x14ac:dyDescent="0.3">
      <c r="D178" s="22" t="s">
        <v>21</v>
      </c>
      <c r="E178" s="23">
        <v>44459</v>
      </c>
      <c r="F178" s="23">
        <v>43135</v>
      </c>
      <c r="G178" s="24" t="s">
        <v>362</v>
      </c>
      <c r="H178" s="76" t="s">
        <v>363</v>
      </c>
      <c r="I178" s="202" t="s">
        <v>24</v>
      </c>
      <c r="J178" s="168">
        <v>118</v>
      </c>
      <c r="K178" s="19">
        <v>35990</v>
      </c>
      <c r="L178" s="27">
        <v>304</v>
      </c>
      <c r="M178" s="28">
        <f t="shared" si="14"/>
        <v>35872</v>
      </c>
      <c r="N178" s="28"/>
      <c r="O178" s="28"/>
      <c r="P178" s="28"/>
      <c r="Q178" s="21">
        <f t="shared" si="18"/>
        <v>304</v>
      </c>
      <c r="R178" s="166">
        <f t="shared" si="19"/>
        <v>35872</v>
      </c>
      <c r="S178" s="204">
        <f t="shared" si="20"/>
        <v>118</v>
      </c>
      <c r="T178" s="169"/>
      <c r="U178" s="167">
        <f t="shared" si="15"/>
        <v>0</v>
      </c>
      <c r="V178" s="82">
        <f t="shared" si="16"/>
        <v>304</v>
      </c>
      <c r="W178" s="155">
        <f t="shared" si="17"/>
        <v>35872</v>
      </c>
    </row>
    <row r="179" spans="4:23" ht="15.75" thickBot="1" x14ac:dyDescent="0.3">
      <c r="D179" s="105" t="s">
        <v>21</v>
      </c>
      <c r="E179" s="106">
        <v>44648</v>
      </c>
      <c r="F179" s="106">
        <v>44648</v>
      </c>
      <c r="G179" s="59" t="s">
        <v>364</v>
      </c>
      <c r="H179" s="107" t="s">
        <v>365</v>
      </c>
      <c r="I179" s="208" t="s">
        <v>24</v>
      </c>
      <c r="J179" s="185">
        <v>99</v>
      </c>
      <c r="K179" s="108">
        <v>5841</v>
      </c>
      <c r="L179" s="35">
        <v>285</v>
      </c>
      <c r="M179" s="36">
        <f t="shared" si="14"/>
        <v>28215</v>
      </c>
      <c r="N179" s="36"/>
      <c r="O179" s="36"/>
      <c r="P179" s="36"/>
      <c r="Q179" s="21">
        <f t="shared" si="18"/>
        <v>285</v>
      </c>
      <c r="R179" s="166">
        <f t="shared" si="19"/>
        <v>28215</v>
      </c>
      <c r="S179" s="198">
        <f t="shared" si="20"/>
        <v>99</v>
      </c>
      <c r="T179" s="172">
        <v>9</v>
      </c>
      <c r="U179" s="167">
        <f t="shared" si="15"/>
        <v>891</v>
      </c>
      <c r="V179" s="200">
        <f t="shared" si="16"/>
        <v>276</v>
      </c>
      <c r="W179" s="156">
        <f t="shared" si="17"/>
        <v>27324</v>
      </c>
    </row>
    <row r="180" spans="4:23" ht="18" customHeight="1" thickBot="1" x14ac:dyDescent="0.3">
      <c r="D180" s="64" t="s">
        <v>21</v>
      </c>
      <c r="E180" s="64">
        <v>43504</v>
      </c>
      <c r="F180" s="64">
        <v>42774</v>
      </c>
      <c r="G180" s="65" t="s">
        <v>366</v>
      </c>
      <c r="H180" s="126" t="s">
        <v>367</v>
      </c>
      <c r="I180" s="66" t="s">
        <v>24</v>
      </c>
      <c r="J180" s="67">
        <v>8</v>
      </c>
      <c r="K180" s="51">
        <v>0</v>
      </c>
      <c r="L180" s="68">
        <v>0</v>
      </c>
      <c r="M180" s="68">
        <f t="shared" si="14"/>
        <v>0</v>
      </c>
      <c r="N180" s="68"/>
      <c r="O180" s="68"/>
      <c r="P180" s="68"/>
      <c r="Q180" s="21">
        <f t="shared" si="18"/>
        <v>0</v>
      </c>
      <c r="R180" s="21">
        <f t="shared" si="19"/>
        <v>0</v>
      </c>
      <c r="S180" s="160">
        <v>0</v>
      </c>
      <c r="T180" s="160"/>
      <c r="U180" s="154">
        <f t="shared" si="15"/>
        <v>0</v>
      </c>
      <c r="V180" s="160">
        <f t="shared" si="16"/>
        <v>0</v>
      </c>
      <c r="W180" s="160">
        <f t="shared" si="17"/>
        <v>0</v>
      </c>
    </row>
    <row r="181" spans="4:23" ht="17.25" customHeight="1" thickBot="1" x14ac:dyDescent="0.3">
      <c r="D181" s="69" t="s">
        <v>21</v>
      </c>
      <c r="E181" s="37">
        <v>43504</v>
      </c>
      <c r="F181" s="37">
        <v>42774</v>
      </c>
      <c r="G181" s="38" t="s">
        <v>368</v>
      </c>
      <c r="H181" s="118" t="s">
        <v>369</v>
      </c>
      <c r="I181" s="71" t="s">
        <v>24</v>
      </c>
      <c r="J181" s="72">
        <v>2</v>
      </c>
      <c r="K181" s="41">
        <v>0</v>
      </c>
      <c r="L181" s="73">
        <v>0</v>
      </c>
      <c r="M181" s="42">
        <f t="shared" si="14"/>
        <v>0</v>
      </c>
      <c r="N181" s="42"/>
      <c r="O181" s="42"/>
      <c r="P181" s="42"/>
      <c r="Q181" s="21">
        <f t="shared" si="18"/>
        <v>0</v>
      </c>
      <c r="R181" s="21">
        <f t="shared" si="19"/>
        <v>0</v>
      </c>
      <c r="S181" s="154">
        <v>0</v>
      </c>
      <c r="T181" s="157"/>
      <c r="U181" s="154">
        <f t="shared" si="15"/>
        <v>0</v>
      </c>
      <c r="V181" s="154">
        <f t="shared" si="16"/>
        <v>0</v>
      </c>
      <c r="W181" s="154">
        <f t="shared" si="17"/>
        <v>0</v>
      </c>
    </row>
    <row r="182" spans="4:23" ht="16.5" customHeight="1" thickBot="1" x14ac:dyDescent="0.3">
      <c r="D182" s="43" t="s">
        <v>21</v>
      </c>
      <c r="E182" s="44">
        <v>43504</v>
      </c>
      <c r="F182" s="44">
        <v>42774</v>
      </c>
      <c r="G182" s="45" t="s">
        <v>370</v>
      </c>
      <c r="H182" s="124" t="s">
        <v>371</v>
      </c>
      <c r="I182" s="46" t="s">
        <v>24</v>
      </c>
      <c r="J182" s="127">
        <v>8.4700000000000006</v>
      </c>
      <c r="K182" s="128">
        <v>169.4</v>
      </c>
      <c r="L182" s="49">
        <v>0</v>
      </c>
      <c r="M182" s="92">
        <f>+J182*L182</f>
        <v>0</v>
      </c>
      <c r="N182" s="93"/>
      <c r="O182" s="93"/>
      <c r="P182" s="93"/>
      <c r="Q182" s="21">
        <f t="shared" si="18"/>
        <v>0</v>
      </c>
      <c r="R182" s="21">
        <f t="shared" si="19"/>
        <v>0</v>
      </c>
      <c r="S182" s="154">
        <v>0</v>
      </c>
      <c r="T182" s="161"/>
      <c r="U182" s="154">
        <f t="shared" si="15"/>
        <v>0</v>
      </c>
      <c r="V182" s="154">
        <f t="shared" si="16"/>
        <v>0</v>
      </c>
      <c r="W182" s="154">
        <f t="shared" si="17"/>
        <v>0</v>
      </c>
    </row>
    <row r="183" spans="4:23" ht="18.75" customHeight="1" thickBot="1" x14ac:dyDescent="0.3">
      <c r="D183" s="64" t="s">
        <v>21</v>
      </c>
      <c r="E183" s="64">
        <v>43504</v>
      </c>
      <c r="F183" s="64">
        <v>42774</v>
      </c>
      <c r="G183" s="65" t="s">
        <v>372</v>
      </c>
      <c r="H183" s="126" t="s">
        <v>373</v>
      </c>
      <c r="I183" s="66" t="s">
        <v>24</v>
      </c>
      <c r="J183" s="67">
        <v>3.5</v>
      </c>
      <c r="K183" s="51">
        <v>0</v>
      </c>
      <c r="L183" s="68">
        <v>0</v>
      </c>
      <c r="M183" s="68">
        <f t="shared" si="14"/>
        <v>0</v>
      </c>
      <c r="N183" s="68"/>
      <c r="O183" s="68"/>
      <c r="P183" s="68"/>
      <c r="Q183" s="21">
        <f t="shared" si="18"/>
        <v>0</v>
      </c>
      <c r="R183" s="21">
        <f t="shared" si="19"/>
        <v>0</v>
      </c>
      <c r="S183" s="154">
        <v>0</v>
      </c>
      <c r="T183" s="160"/>
      <c r="U183" s="154">
        <f t="shared" si="15"/>
        <v>0</v>
      </c>
      <c r="V183" s="154">
        <f t="shared" si="16"/>
        <v>0</v>
      </c>
      <c r="W183" s="154">
        <f t="shared" si="17"/>
        <v>0</v>
      </c>
    </row>
    <row r="184" spans="4:23" ht="17.25" customHeight="1" thickBot="1" x14ac:dyDescent="0.3">
      <c r="D184" s="69" t="s">
        <v>21</v>
      </c>
      <c r="E184" s="37">
        <v>43504</v>
      </c>
      <c r="F184" s="37">
        <v>42774</v>
      </c>
      <c r="G184" s="38" t="s">
        <v>374</v>
      </c>
      <c r="H184" s="118" t="s">
        <v>375</v>
      </c>
      <c r="I184" s="71" t="s">
        <v>24</v>
      </c>
      <c r="J184" s="72">
        <v>3.5</v>
      </c>
      <c r="K184" s="41">
        <v>0</v>
      </c>
      <c r="L184" s="73">
        <v>0</v>
      </c>
      <c r="M184" s="42">
        <f t="shared" si="14"/>
        <v>0</v>
      </c>
      <c r="N184" s="42"/>
      <c r="O184" s="42"/>
      <c r="P184" s="42"/>
      <c r="Q184" s="21">
        <f t="shared" si="18"/>
        <v>0</v>
      </c>
      <c r="R184" s="21">
        <f t="shared" si="19"/>
        <v>0</v>
      </c>
      <c r="S184" s="165">
        <v>0</v>
      </c>
      <c r="T184" s="157"/>
      <c r="U184" s="154">
        <f t="shared" si="15"/>
        <v>0</v>
      </c>
      <c r="V184" s="165">
        <f t="shared" si="16"/>
        <v>0</v>
      </c>
      <c r="W184" s="165">
        <f t="shared" si="17"/>
        <v>0</v>
      </c>
    </row>
    <row r="185" spans="4:23" ht="15.75" thickBot="1" x14ac:dyDescent="0.3">
      <c r="D185" s="99" t="s">
        <v>21</v>
      </c>
      <c r="E185" s="100">
        <v>44648</v>
      </c>
      <c r="F185" s="100">
        <v>44648</v>
      </c>
      <c r="G185" s="101" t="s">
        <v>376</v>
      </c>
      <c r="H185" s="102" t="s">
        <v>377</v>
      </c>
      <c r="I185" s="207" t="s">
        <v>24</v>
      </c>
      <c r="J185" s="184">
        <v>10.369441340782123</v>
      </c>
      <c r="K185" s="104">
        <v>27841.95</v>
      </c>
      <c r="L185" s="20">
        <v>1599</v>
      </c>
      <c r="M185" s="21">
        <f t="shared" si="14"/>
        <v>16580.736703910614</v>
      </c>
      <c r="N185" s="21"/>
      <c r="O185" s="21"/>
      <c r="P185" s="21"/>
      <c r="Q185" s="21">
        <f t="shared" si="18"/>
        <v>1599</v>
      </c>
      <c r="R185" s="166">
        <f t="shared" si="19"/>
        <v>16580.736703910614</v>
      </c>
      <c r="S185" s="197">
        <f t="shared" si="20"/>
        <v>10.369441340782123</v>
      </c>
      <c r="T185" s="176">
        <v>15</v>
      </c>
      <c r="U185" s="167">
        <f t="shared" si="15"/>
        <v>155.54162011173185</v>
      </c>
      <c r="V185" s="199">
        <f t="shared" si="16"/>
        <v>1584</v>
      </c>
      <c r="W185" s="154">
        <f t="shared" si="17"/>
        <v>16425.195083798881</v>
      </c>
    </row>
    <row r="186" spans="4:23" ht="15.75" thickBot="1" x14ac:dyDescent="0.3">
      <c r="D186" s="22" t="s">
        <v>21</v>
      </c>
      <c r="E186" s="23">
        <v>44459</v>
      </c>
      <c r="F186" s="23">
        <v>42774</v>
      </c>
      <c r="G186" s="24" t="s">
        <v>378</v>
      </c>
      <c r="H186" s="76" t="s">
        <v>379</v>
      </c>
      <c r="I186" s="202" t="s">
        <v>24</v>
      </c>
      <c r="J186" s="168">
        <v>8.4700000000000006</v>
      </c>
      <c r="K186" s="19">
        <v>4235</v>
      </c>
      <c r="L186" s="27">
        <v>1900</v>
      </c>
      <c r="M186" s="28">
        <f t="shared" si="14"/>
        <v>16093.000000000002</v>
      </c>
      <c r="N186" s="28"/>
      <c r="O186" s="28"/>
      <c r="P186" s="28"/>
      <c r="Q186" s="21">
        <f t="shared" si="18"/>
        <v>1900</v>
      </c>
      <c r="R186" s="166">
        <f t="shared" si="19"/>
        <v>16093.000000000002</v>
      </c>
      <c r="S186" s="204">
        <f t="shared" si="20"/>
        <v>8.4700000000000006</v>
      </c>
      <c r="T186" s="169">
        <v>30</v>
      </c>
      <c r="U186" s="167">
        <f t="shared" si="15"/>
        <v>254.10000000000002</v>
      </c>
      <c r="V186" s="82">
        <f t="shared" si="16"/>
        <v>1870</v>
      </c>
      <c r="W186" s="155">
        <f t="shared" si="17"/>
        <v>15838.900000000001</v>
      </c>
    </row>
    <row r="187" spans="4:23" ht="15.75" thickBot="1" x14ac:dyDescent="0.3">
      <c r="D187" s="31" t="s">
        <v>21</v>
      </c>
      <c r="E187" s="32">
        <v>44459</v>
      </c>
      <c r="F187" s="32">
        <v>42774</v>
      </c>
      <c r="G187" s="33" t="s">
        <v>380</v>
      </c>
      <c r="H187" s="59" t="s">
        <v>381</v>
      </c>
      <c r="I187" s="203" t="s">
        <v>24</v>
      </c>
      <c r="J187" s="171">
        <v>8.4752557813594969</v>
      </c>
      <c r="K187" s="34">
        <v>24188.380000000005</v>
      </c>
      <c r="L187" s="35">
        <v>3535</v>
      </c>
      <c r="M187" s="36">
        <f t="shared" si="14"/>
        <v>29960.029187105822</v>
      </c>
      <c r="N187" s="36"/>
      <c r="O187" s="36"/>
      <c r="P187" s="36"/>
      <c r="Q187" s="21">
        <f t="shared" si="18"/>
        <v>3535</v>
      </c>
      <c r="R187" s="166">
        <f t="shared" si="19"/>
        <v>29960.029187105822</v>
      </c>
      <c r="S187" s="198">
        <f t="shared" si="20"/>
        <v>8.4752557813594969</v>
      </c>
      <c r="T187" s="172">
        <v>90</v>
      </c>
      <c r="U187" s="167">
        <f t="shared" si="15"/>
        <v>762.77302032235468</v>
      </c>
      <c r="V187" s="200">
        <f t="shared" si="16"/>
        <v>3445</v>
      </c>
      <c r="W187" s="156">
        <f t="shared" si="17"/>
        <v>29197.256166783467</v>
      </c>
    </row>
    <row r="188" spans="4:23" ht="16.5" customHeight="1" thickBot="1" x14ac:dyDescent="0.3">
      <c r="D188" s="37" t="s">
        <v>21</v>
      </c>
      <c r="E188" s="37">
        <v>43504</v>
      </c>
      <c r="F188" s="37">
        <v>42774</v>
      </c>
      <c r="G188" s="38" t="s">
        <v>382</v>
      </c>
      <c r="H188" s="60" t="s">
        <v>383</v>
      </c>
      <c r="I188" s="39" t="s">
        <v>24</v>
      </c>
      <c r="J188" s="58">
        <v>5.5</v>
      </c>
      <c r="K188" s="41">
        <v>0</v>
      </c>
      <c r="L188" s="42">
        <v>0</v>
      </c>
      <c r="M188" s="42">
        <f t="shared" si="14"/>
        <v>0</v>
      </c>
      <c r="N188" s="42"/>
      <c r="O188" s="42"/>
      <c r="P188" s="42"/>
      <c r="Q188" s="21">
        <f t="shared" si="18"/>
        <v>0</v>
      </c>
      <c r="R188" s="21">
        <f t="shared" si="19"/>
        <v>0</v>
      </c>
      <c r="S188" s="160">
        <v>0</v>
      </c>
      <c r="T188" s="157"/>
      <c r="U188" s="154">
        <f t="shared" si="15"/>
        <v>0</v>
      </c>
      <c r="V188" s="160">
        <f t="shared" si="16"/>
        <v>0</v>
      </c>
      <c r="W188" s="160">
        <f t="shared" si="17"/>
        <v>0</v>
      </c>
    </row>
    <row r="189" spans="4:23" ht="14.25" customHeight="1" thickBot="1" x14ac:dyDescent="0.3">
      <c r="D189" s="110" t="s">
        <v>21</v>
      </c>
      <c r="E189" s="111">
        <v>44456</v>
      </c>
      <c r="F189" s="111">
        <v>43448</v>
      </c>
      <c r="G189" s="112" t="s">
        <v>384</v>
      </c>
      <c r="H189" s="129" t="s">
        <v>385</v>
      </c>
      <c r="I189" s="113" t="s">
        <v>24</v>
      </c>
      <c r="J189" s="114">
        <v>186</v>
      </c>
      <c r="K189" s="115">
        <v>4650</v>
      </c>
      <c r="L189" s="116">
        <v>0</v>
      </c>
      <c r="M189" s="52">
        <f t="shared" si="14"/>
        <v>0</v>
      </c>
      <c r="N189" s="53"/>
      <c r="O189" s="53"/>
      <c r="P189" s="53"/>
      <c r="Q189" s="21">
        <f t="shared" si="18"/>
        <v>0</v>
      </c>
      <c r="R189" s="21">
        <f t="shared" si="19"/>
        <v>0</v>
      </c>
      <c r="S189" s="165">
        <v>0</v>
      </c>
      <c r="T189" s="159"/>
      <c r="U189" s="154">
        <f t="shared" si="15"/>
        <v>0</v>
      </c>
      <c r="V189" s="165">
        <f t="shared" si="16"/>
        <v>0</v>
      </c>
      <c r="W189" s="165">
        <f t="shared" si="17"/>
        <v>0</v>
      </c>
    </row>
    <row r="190" spans="4:23" ht="15.75" thickBot="1" x14ac:dyDescent="0.3">
      <c r="D190" s="43" t="s">
        <v>21</v>
      </c>
      <c r="E190" s="44">
        <v>43813</v>
      </c>
      <c r="F190" s="44">
        <v>43448</v>
      </c>
      <c r="G190" s="45" t="s">
        <v>386</v>
      </c>
      <c r="H190" s="124" t="s">
        <v>387</v>
      </c>
      <c r="I190" s="201" t="s">
        <v>24</v>
      </c>
      <c r="J190" s="173">
        <v>667.97</v>
      </c>
      <c r="K190" s="34">
        <v>2003.91</v>
      </c>
      <c r="L190" s="48">
        <v>3</v>
      </c>
      <c r="M190" s="49">
        <f t="shared" si="14"/>
        <v>2003.91</v>
      </c>
      <c r="N190" s="49"/>
      <c r="O190" s="49"/>
      <c r="P190" s="49"/>
      <c r="Q190" s="21">
        <f t="shared" si="18"/>
        <v>3</v>
      </c>
      <c r="R190" s="166">
        <f t="shared" si="19"/>
        <v>2003.91</v>
      </c>
      <c r="S190" s="193">
        <f t="shared" si="20"/>
        <v>667.97</v>
      </c>
      <c r="T190" s="174">
        <v>1</v>
      </c>
      <c r="U190" s="167">
        <f t="shared" si="15"/>
        <v>667.97</v>
      </c>
      <c r="V190" s="194">
        <f t="shared" si="16"/>
        <v>2</v>
      </c>
      <c r="W190" s="158">
        <f t="shared" si="17"/>
        <v>1335.94</v>
      </c>
    </row>
    <row r="191" spans="4:23" ht="15" customHeight="1" thickBot="1" x14ac:dyDescent="0.3">
      <c r="D191" s="120" t="s">
        <v>21</v>
      </c>
      <c r="E191" s="120">
        <v>44648</v>
      </c>
      <c r="F191" s="120">
        <v>44649</v>
      </c>
      <c r="G191" s="60" t="s">
        <v>388</v>
      </c>
      <c r="H191" s="130" t="s">
        <v>389</v>
      </c>
      <c r="I191" s="130" t="s">
        <v>24</v>
      </c>
      <c r="J191" s="131">
        <v>415.25</v>
      </c>
      <c r="K191" s="123">
        <v>0</v>
      </c>
      <c r="L191" s="42">
        <v>0</v>
      </c>
      <c r="M191" s="42">
        <f t="shared" si="14"/>
        <v>0</v>
      </c>
      <c r="N191" s="42"/>
      <c r="O191" s="42"/>
      <c r="P191" s="42"/>
      <c r="Q191" s="21">
        <f t="shared" si="18"/>
        <v>0</v>
      </c>
      <c r="R191" s="21">
        <f t="shared" si="19"/>
        <v>0</v>
      </c>
      <c r="S191" s="157">
        <v>0</v>
      </c>
      <c r="T191" s="157"/>
      <c r="U191" s="154">
        <f t="shared" si="15"/>
        <v>0</v>
      </c>
      <c r="V191" s="157">
        <f t="shared" si="16"/>
        <v>0</v>
      </c>
      <c r="W191" s="157">
        <f t="shared" si="17"/>
        <v>0</v>
      </c>
    </row>
    <row r="192" spans="4:23" ht="15.75" thickBot="1" x14ac:dyDescent="0.3">
      <c r="D192" s="14" t="s">
        <v>21</v>
      </c>
      <c r="E192" s="15">
        <v>44459</v>
      </c>
      <c r="F192" s="15">
        <v>42774</v>
      </c>
      <c r="G192" s="16" t="s">
        <v>390</v>
      </c>
      <c r="H192" s="101" t="s">
        <v>391</v>
      </c>
      <c r="I192" s="195" t="s">
        <v>24</v>
      </c>
      <c r="J192" s="175">
        <v>200</v>
      </c>
      <c r="K192" s="47">
        <v>6400</v>
      </c>
      <c r="L192" s="20">
        <v>137</v>
      </c>
      <c r="M192" s="21">
        <f t="shared" si="14"/>
        <v>27400</v>
      </c>
      <c r="N192" s="21"/>
      <c r="O192" s="21"/>
      <c r="P192" s="21"/>
      <c r="Q192" s="21">
        <f t="shared" si="18"/>
        <v>137</v>
      </c>
      <c r="R192" s="166">
        <f t="shared" si="19"/>
        <v>27400</v>
      </c>
      <c r="S192" s="197">
        <f t="shared" si="20"/>
        <v>200</v>
      </c>
      <c r="T192" s="176">
        <v>5</v>
      </c>
      <c r="U192" s="167">
        <f t="shared" si="15"/>
        <v>1000</v>
      </c>
      <c r="V192" s="199">
        <f t="shared" si="16"/>
        <v>132</v>
      </c>
      <c r="W192" s="154">
        <f t="shared" si="17"/>
        <v>26400</v>
      </c>
    </row>
    <row r="193" spans="3:23" ht="15.75" thickBot="1" x14ac:dyDescent="0.3">
      <c r="D193" s="22" t="s">
        <v>21</v>
      </c>
      <c r="E193" s="23">
        <v>43746</v>
      </c>
      <c r="F193" s="23">
        <v>42651</v>
      </c>
      <c r="G193" s="24" t="s">
        <v>392</v>
      </c>
      <c r="H193" s="76" t="s">
        <v>393</v>
      </c>
      <c r="I193" s="202" t="s">
        <v>24</v>
      </c>
      <c r="J193" s="168">
        <v>180</v>
      </c>
      <c r="K193" s="19">
        <v>1800</v>
      </c>
      <c r="L193" s="27">
        <v>10</v>
      </c>
      <c r="M193" s="28">
        <f t="shared" si="14"/>
        <v>1800</v>
      </c>
      <c r="N193" s="28"/>
      <c r="O193" s="28"/>
      <c r="P193" s="28"/>
      <c r="Q193" s="21">
        <f t="shared" si="18"/>
        <v>10</v>
      </c>
      <c r="R193" s="166">
        <f t="shared" si="19"/>
        <v>1800</v>
      </c>
      <c r="S193" s="204">
        <f t="shared" si="20"/>
        <v>180</v>
      </c>
      <c r="T193" s="169"/>
      <c r="U193" s="167">
        <f t="shared" si="15"/>
        <v>0</v>
      </c>
      <c r="V193" s="82">
        <f t="shared" si="16"/>
        <v>10</v>
      </c>
      <c r="W193" s="155">
        <f t="shared" si="17"/>
        <v>1800</v>
      </c>
    </row>
    <row r="194" spans="3:23" ht="15.75" thickBot="1" x14ac:dyDescent="0.3">
      <c r="D194" s="31" t="s">
        <v>21</v>
      </c>
      <c r="E194" s="32">
        <v>43504</v>
      </c>
      <c r="F194" s="32">
        <v>42774</v>
      </c>
      <c r="G194" s="33" t="s">
        <v>394</v>
      </c>
      <c r="H194" s="59" t="s">
        <v>395</v>
      </c>
      <c r="I194" s="203" t="s">
        <v>24</v>
      </c>
      <c r="J194" s="171">
        <v>180</v>
      </c>
      <c r="K194" s="34">
        <v>180</v>
      </c>
      <c r="L194" s="35">
        <v>1</v>
      </c>
      <c r="M194" s="36">
        <f t="shared" si="14"/>
        <v>180</v>
      </c>
      <c r="N194" s="36"/>
      <c r="O194" s="36"/>
      <c r="P194" s="36"/>
      <c r="Q194" s="21">
        <f t="shared" si="18"/>
        <v>1</v>
      </c>
      <c r="R194" s="166">
        <f t="shared" si="19"/>
        <v>180</v>
      </c>
      <c r="S194" s="198">
        <f t="shared" si="20"/>
        <v>180</v>
      </c>
      <c r="T194" s="172"/>
      <c r="U194" s="167">
        <f t="shared" si="15"/>
        <v>0</v>
      </c>
      <c r="V194" s="200">
        <f t="shared" si="16"/>
        <v>1</v>
      </c>
      <c r="W194" s="156">
        <f t="shared" si="17"/>
        <v>180</v>
      </c>
    </row>
    <row r="195" spans="3:23" ht="18.75" customHeight="1" thickBot="1" x14ac:dyDescent="0.3">
      <c r="D195" s="37" t="s">
        <v>21</v>
      </c>
      <c r="E195" s="37">
        <v>43807</v>
      </c>
      <c r="F195" s="37">
        <v>43807</v>
      </c>
      <c r="G195" s="38" t="s">
        <v>396</v>
      </c>
      <c r="H195" s="60" t="s">
        <v>397</v>
      </c>
      <c r="I195" s="39" t="s">
        <v>24</v>
      </c>
      <c r="J195" s="58">
        <v>1500</v>
      </c>
      <c r="K195" s="41">
        <v>0</v>
      </c>
      <c r="L195" s="42">
        <v>0</v>
      </c>
      <c r="M195" s="42">
        <f t="shared" si="14"/>
        <v>0</v>
      </c>
      <c r="N195" s="42"/>
      <c r="O195" s="42"/>
      <c r="P195" s="42"/>
      <c r="Q195" s="21">
        <f t="shared" si="18"/>
        <v>0</v>
      </c>
      <c r="R195" s="21">
        <f t="shared" si="19"/>
        <v>0</v>
      </c>
      <c r="S195" s="160">
        <v>0</v>
      </c>
      <c r="T195" s="157"/>
      <c r="U195" s="154">
        <f t="shared" si="15"/>
        <v>0</v>
      </c>
      <c r="V195" s="160">
        <f t="shared" si="16"/>
        <v>0</v>
      </c>
      <c r="W195" s="160">
        <f t="shared" si="17"/>
        <v>0</v>
      </c>
    </row>
    <row r="196" spans="3:23" ht="16.5" customHeight="1" thickBot="1" x14ac:dyDescent="0.3">
      <c r="D196" s="110" t="s">
        <v>21</v>
      </c>
      <c r="E196" s="111">
        <v>43504</v>
      </c>
      <c r="F196" s="111">
        <v>43077</v>
      </c>
      <c r="G196" s="112" t="s">
        <v>398</v>
      </c>
      <c r="H196" s="129" t="s">
        <v>399</v>
      </c>
      <c r="I196" s="113" t="s">
        <v>24</v>
      </c>
      <c r="J196" s="132">
        <v>1500</v>
      </c>
      <c r="K196" s="115">
        <v>1500</v>
      </c>
      <c r="L196" s="116">
        <v>0</v>
      </c>
      <c r="M196" s="52">
        <f t="shared" si="14"/>
        <v>0</v>
      </c>
      <c r="N196" s="53"/>
      <c r="O196" s="53"/>
      <c r="P196" s="53"/>
      <c r="Q196" s="21">
        <f t="shared" si="18"/>
        <v>0</v>
      </c>
      <c r="R196" s="21">
        <f t="shared" si="19"/>
        <v>0</v>
      </c>
      <c r="S196" s="165">
        <v>0</v>
      </c>
      <c r="T196" s="159"/>
      <c r="U196" s="154">
        <f t="shared" si="15"/>
        <v>0</v>
      </c>
      <c r="V196" s="165">
        <f t="shared" si="16"/>
        <v>0</v>
      </c>
      <c r="W196" s="165">
        <f t="shared" si="17"/>
        <v>0</v>
      </c>
    </row>
    <row r="197" spans="3:23" ht="15.75" thickBot="1" x14ac:dyDescent="0.3">
      <c r="D197" s="14" t="s">
        <v>21</v>
      </c>
      <c r="E197" s="15">
        <v>44459</v>
      </c>
      <c r="F197" s="15">
        <v>43801</v>
      </c>
      <c r="G197" s="16" t="s">
        <v>400</v>
      </c>
      <c r="H197" s="101" t="s">
        <v>401</v>
      </c>
      <c r="I197" s="195" t="s">
        <v>24</v>
      </c>
      <c r="J197" s="175">
        <v>25.42</v>
      </c>
      <c r="K197" s="19">
        <v>889.7</v>
      </c>
      <c r="L197" s="20">
        <v>10</v>
      </c>
      <c r="M197" s="21">
        <f t="shared" si="14"/>
        <v>254.20000000000002</v>
      </c>
      <c r="N197" s="21"/>
      <c r="O197" s="21"/>
      <c r="P197" s="21"/>
      <c r="Q197" s="21">
        <f t="shared" si="18"/>
        <v>10</v>
      </c>
      <c r="R197" s="166">
        <f t="shared" si="19"/>
        <v>254.20000000000002</v>
      </c>
      <c r="S197" s="197">
        <f t="shared" si="20"/>
        <v>25.42</v>
      </c>
      <c r="T197" s="176">
        <v>9</v>
      </c>
      <c r="U197" s="167">
        <f t="shared" si="15"/>
        <v>228.78000000000003</v>
      </c>
      <c r="V197" s="199">
        <f t="shared" si="16"/>
        <v>1</v>
      </c>
      <c r="W197" s="154">
        <f t="shared" si="17"/>
        <v>25.42</v>
      </c>
    </row>
    <row r="198" spans="3:23" ht="15" customHeight="1" thickBot="1" x14ac:dyDescent="0.3">
      <c r="D198" s="22" t="s">
        <v>21</v>
      </c>
      <c r="E198" s="23">
        <v>44648</v>
      </c>
      <c r="F198" s="23">
        <v>44648</v>
      </c>
      <c r="G198" s="24" t="s">
        <v>402</v>
      </c>
      <c r="H198" s="29" t="s">
        <v>403</v>
      </c>
      <c r="I198" s="202" t="s">
        <v>24</v>
      </c>
      <c r="J198" s="170">
        <v>480</v>
      </c>
      <c r="K198" s="19">
        <v>6240</v>
      </c>
      <c r="L198" s="27">
        <v>11</v>
      </c>
      <c r="M198" s="28">
        <f t="shared" si="14"/>
        <v>5280</v>
      </c>
      <c r="N198" s="28"/>
      <c r="O198" s="28"/>
      <c r="P198" s="28"/>
      <c r="Q198" s="21">
        <f t="shared" si="18"/>
        <v>11</v>
      </c>
      <c r="R198" s="166">
        <f t="shared" si="19"/>
        <v>5280</v>
      </c>
      <c r="S198" s="204">
        <f t="shared" si="20"/>
        <v>480</v>
      </c>
      <c r="T198" s="169"/>
      <c r="U198" s="167">
        <f t="shared" si="15"/>
        <v>0</v>
      </c>
      <c r="V198" s="82">
        <f t="shared" si="16"/>
        <v>11</v>
      </c>
      <c r="W198" s="155">
        <f t="shared" si="17"/>
        <v>5280</v>
      </c>
    </row>
    <row r="199" spans="3:23" ht="15" customHeight="1" thickBot="1" x14ac:dyDescent="0.3">
      <c r="D199" s="22" t="s">
        <v>21</v>
      </c>
      <c r="E199" s="23">
        <v>44648</v>
      </c>
      <c r="F199" s="23">
        <v>44648</v>
      </c>
      <c r="G199" s="24" t="s">
        <v>404</v>
      </c>
      <c r="H199" s="29" t="s">
        <v>405</v>
      </c>
      <c r="I199" s="202" t="s">
        <v>24</v>
      </c>
      <c r="J199" s="170">
        <v>480</v>
      </c>
      <c r="K199" s="19">
        <v>7200</v>
      </c>
      <c r="L199" s="27">
        <v>13</v>
      </c>
      <c r="M199" s="28">
        <f t="shared" si="14"/>
        <v>6240</v>
      </c>
      <c r="N199" s="28"/>
      <c r="O199" s="28"/>
      <c r="P199" s="28"/>
      <c r="Q199" s="21">
        <f t="shared" si="18"/>
        <v>13</v>
      </c>
      <c r="R199" s="166">
        <f t="shared" si="19"/>
        <v>6240</v>
      </c>
      <c r="S199" s="204">
        <f t="shared" si="20"/>
        <v>480</v>
      </c>
      <c r="T199" s="169"/>
      <c r="U199" s="167">
        <f t="shared" si="15"/>
        <v>0</v>
      </c>
      <c r="V199" s="82">
        <f t="shared" si="16"/>
        <v>13</v>
      </c>
      <c r="W199" s="155">
        <f t="shared" si="17"/>
        <v>6240</v>
      </c>
    </row>
    <row r="200" spans="3:23" ht="15.75" thickBot="1" x14ac:dyDescent="0.3">
      <c r="D200" s="22" t="s">
        <v>21</v>
      </c>
      <c r="E200" s="23">
        <v>44648</v>
      </c>
      <c r="F200" s="23">
        <v>44648</v>
      </c>
      <c r="G200" s="24" t="s">
        <v>406</v>
      </c>
      <c r="H200" s="29" t="s">
        <v>407</v>
      </c>
      <c r="I200" s="202" t="s">
        <v>24</v>
      </c>
      <c r="J200" s="170">
        <v>480</v>
      </c>
      <c r="K200" s="19">
        <v>6240</v>
      </c>
      <c r="L200" s="27">
        <v>13</v>
      </c>
      <c r="M200" s="28">
        <f t="shared" si="14"/>
        <v>6240</v>
      </c>
      <c r="N200" s="28"/>
      <c r="O200" s="28"/>
      <c r="P200" s="28"/>
      <c r="Q200" s="21">
        <f t="shared" si="18"/>
        <v>13</v>
      </c>
      <c r="R200" s="166">
        <f t="shared" si="19"/>
        <v>6240</v>
      </c>
      <c r="S200" s="204">
        <f t="shared" si="20"/>
        <v>480</v>
      </c>
      <c r="T200" s="169"/>
      <c r="U200" s="167">
        <f t="shared" si="15"/>
        <v>0</v>
      </c>
      <c r="V200" s="82">
        <f t="shared" si="16"/>
        <v>13</v>
      </c>
      <c r="W200" s="155">
        <f t="shared" si="17"/>
        <v>6240</v>
      </c>
    </row>
    <row r="201" spans="3:23" ht="15.75" thickBot="1" x14ac:dyDescent="0.3">
      <c r="D201" s="22" t="s">
        <v>21</v>
      </c>
      <c r="E201" s="23">
        <v>44648</v>
      </c>
      <c r="F201" s="23">
        <v>44648</v>
      </c>
      <c r="G201" s="24" t="s">
        <v>408</v>
      </c>
      <c r="H201" s="29" t="s">
        <v>409</v>
      </c>
      <c r="I201" s="202" t="s">
        <v>24</v>
      </c>
      <c r="J201" s="170">
        <v>480</v>
      </c>
      <c r="K201" s="19">
        <v>6720</v>
      </c>
      <c r="L201" s="27">
        <v>12</v>
      </c>
      <c r="M201" s="28">
        <f t="shared" si="14"/>
        <v>5760</v>
      </c>
      <c r="N201" s="28"/>
      <c r="O201" s="28"/>
      <c r="P201" s="28"/>
      <c r="Q201" s="21">
        <f t="shared" si="18"/>
        <v>12</v>
      </c>
      <c r="R201" s="166">
        <f t="shared" si="19"/>
        <v>5760</v>
      </c>
      <c r="S201" s="204">
        <f t="shared" si="20"/>
        <v>480</v>
      </c>
      <c r="T201" s="169"/>
      <c r="U201" s="167">
        <f t="shared" si="15"/>
        <v>0</v>
      </c>
      <c r="V201" s="82">
        <f t="shared" si="16"/>
        <v>12</v>
      </c>
      <c r="W201" s="155">
        <f t="shared" si="17"/>
        <v>5760</v>
      </c>
    </row>
    <row r="202" spans="3:23" ht="15.75" thickBot="1" x14ac:dyDescent="0.3">
      <c r="D202" s="22" t="s">
        <v>21</v>
      </c>
      <c r="E202" s="23">
        <v>44648</v>
      </c>
      <c r="F202" s="23">
        <v>44648</v>
      </c>
      <c r="G202" s="24" t="s">
        <v>410</v>
      </c>
      <c r="H202" s="29" t="s">
        <v>411</v>
      </c>
      <c r="I202" s="202" t="s">
        <v>24</v>
      </c>
      <c r="J202" s="170">
        <v>370</v>
      </c>
      <c r="K202" s="19">
        <v>5920</v>
      </c>
      <c r="L202" s="27">
        <v>13</v>
      </c>
      <c r="M202" s="28">
        <f t="shared" si="14"/>
        <v>4810</v>
      </c>
      <c r="N202" s="28"/>
      <c r="O202" s="28"/>
      <c r="P202" s="28"/>
      <c r="Q202" s="21">
        <f t="shared" si="18"/>
        <v>13</v>
      </c>
      <c r="R202" s="166">
        <f t="shared" si="19"/>
        <v>4810</v>
      </c>
      <c r="S202" s="204">
        <f t="shared" si="20"/>
        <v>370</v>
      </c>
      <c r="T202" s="169"/>
      <c r="U202" s="167">
        <f t="shared" si="15"/>
        <v>0</v>
      </c>
      <c r="V202" s="82">
        <f t="shared" si="16"/>
        <v>13</v>
      </c>
      <c r="W202" s="155">
        <f t="shared" si="17"/>
        <v>4810</v>
      </c>
    </row>
    <row r="203" spans="3:23" ht="15.75" thickBot="1" x14ac:dyDescent="0.3">
      <c r="D203" s="22" t="s">
        <v>21</v>
      </c>
      <c r="E203" s="23">
        <v>44648</v>
      </c>
      <c r="F203" s="23">
        <v>44620</v>
      </c>
      <c r="G203" s="24" t="s">
        <v>412</v>
      </c>
      <c r="H203" s="29" t="s">
        <v>413</v>
      </c>
      <c r="I203" s="202" t="s">
        <v>24</v>
      </c>
      <c r="J203" s="170">
        <v>370</v>
      </c>
      <c r="K203" s="19">
        <v>6290</v>
      </c>
      <c r="L203" s="27">
        <v>14</v>
      </c>
      <c r="M203" s="28">
        <f t="shared" si="14"/>
        <v>5180</v>
      </c>
      <c r="N203" s="28"/>
      <c r="O203" s="28"/>
      <c r="P203" s="28"/>
      <c r="Q203" s="21">
        <f t="shared" si="18"/>
        <v>14</v>
      </c>
      <c r="R203" s="166">
        <f t="shared" si="19"/>
        <v>5180</v>
      </c>
      <c r="S203" s="204">
        <f t="shared" si="20"/>
        <v>370</v>
      </c>
      <c r="T203" s="169"/>
      <c r="U203" s="167">
        <f t="shared" si="15"/>
        <v>0</v>
      </c>
      <c r="V203" s="82">
        <f t="shared" si="16"/>
        <v>14</v>
      </c>
      <c r="W203" s="155">
        <f t="shared" si="17"/>
        <v>5180</v>
      </c>
    </row>
    <row r="204" spans="3:23" ht="15" customHeight="1" thickBot="1" x14ac:dyDescent="0.3">
      <c r="D204" s="22" t="s">
        <v>21</v>
      </c>
      <c r="E204" s="23">
        <v>44648</v>
      </c>
      <c r="F204" s="23">
        <v>44620</v>
      </c>
      <c r="G204" s="24" t="s">
        <v>414</v>
      </c>
      <c r="H204" s="29" t="s">
        <v>415</v>
      </c>
      <c r="I204" s="202" t="s">
        <v>24</v>
      </c>
      <c r="J204" s="170">
        <v>370</v>
      </c>
      <c r="K204" s="19">
        <v>5920</v>
      </c>
      <c r="L204" s="27">
        <v>13</v>
      </c>
      <c r="M204" s="28">
        <f t="shared" si="14"/>
        <v>4810</v>
      </c>
      <c r="N204" s="28"/>
      <c r="O204" s="28"/>
      <c r="P204" s="28"/>
      <c r="Q204" s="21">
        <f t="shared" si="18"/>
        <v>13</v>
      </c>
      <c r="R204" s="166">
        <f t="shared" si="19"/>
        <v>4810</v>
      </c>
      <c r="S204" s="204">
        <f t="shared" si="20"/>
        <v>370</v>
      </c>
      <c r="T204" s="169"/>
      <c r="U204" s="167">
        <f t="shared" si="15"/>
        <v>0</v>
      </c>
      <c r="V204" s="82">
        <f t="shared" si="16"/>
        <v>13</v>
      </c>
      <c r="W204" s="155">
        <f t="shared" si="17"/>
        <v>4810</v>
      </c>
    </row>
    <row r="205" spans="3:23" ht="15.75" thickBot="1" x14ac:dyDescent="0.3">
      <c r="D205" s="22" t="s">
        <v>21</v>
      </c>
      <c r="E205" s="23">
        <v>44648</v>
      </c>
      <c r="F205" s="23">
        <v>44620</v>
      </c>
      <c r="G205" s="24" t="s">
        <v>416</v>
      </c>
      <c r="H205" s="29" t="s">
        <v>417</v>
      </c>
      <c r="I205" s="202" t="s">
        <v>24</v>
      </c>
      <c r="J205" s="170">
        <v>370</v>
      </c>
      <c r="K205" s="19">
        <v>7030</v>
      </c>
      <c r="L205" s="27">
        <v>15</v>
      </c>
      <c r="M205" s="28">
        <f t="shared" ref="M205:M268" si="21">+J205*L205</f>
        <v>5550</v>
      </c>
      <c r="N205" s="28"/>
      <c r="O205" s="28"/>
      <c r="P205" s="28"/>
      <c r="Q205" s="21">
        <f t="shared" si="18"/>
        <v>15</v>
      </c>
      <c r="R205" s="166">
        <f t="shared" si="19"/>
        <v>5550</v>
      </c>
      <c r="S205" s="204">
        <f t="shared" si="20"/>
        <v>370</v>
      </c>
      <c r="T205" s="169"/>
      <c r="U205" s="167">
        <f t="shared" si="15"/>
        <v>0</v>
      </c>
      <c r="V205" s="82">
        <f t="shared" si="16"/>
        <v>15</v>
      </c>
      <c r="W205" s="155">
        <f t="shared" si="17"/>
        <v>5550</v>
      </c>
    </row>
    <row r="206" spans="3:23" ht="15.75" thickBot="1" x14ac:dyDescent="0.3">
      <c r="D206" s="22" t="s">
        <v>21</v>
      </c>
      <c r="E206" s="23">
        <v>44459</v>
      </c>
      <c r="F206" s="23">
        <v>43383</v>
      </c>
      <c r="G206" s="24" t="s">
        <v>418</v>
      </c>
      <c r="H206" s="76" t="s">
        <v>419</v>
      </c>
      <c r="I206" s="202" t="s">
        <v>24</v>
      </c>
      <c r="J206" s="168">
        <v>114.41</v>
      </c>
      <c r="K206" s="19">
        <v>1487.33</v>
      </c>
      <c r="L206" s="27">
        <v>8</v>
      </c>
      <c r="M206" s="28">
        <f t="shared" si="21"/>
        <v>915.28</v>
      </c>
      <c r="N206" s="28"/>
      <c r="O206" s="28"/>
      <c r="P206" s="28"/>
      <c r="Q206" s="21">
        <f t="shared" si="18"/>
        <v>8</v>
      </c>
      <c r="R206" s="166">
        <f t="shared" si="19"/>
        <v>915.28</v>
      </c>
      <c r="S206" s="204">
        <f t="shared" si="20"/>
        <v>114.41</v>
      </c>
      <c r="T206" s="169"/>
      <c r="U206" s="167">
        <f t="shared" ref="U206:U269" si="22">+S206*T206</f>
        <v>0</v>
      </c>
      <c r="V206" s="82">
        <f t="shared" ref="V206:V269" si="23">+Q206-T206</f>
        <v>8</v>
      </c>
      <c r="W206" s="155">
        <f t="shared" ref="W206:W269" si="24">+V206*S206</f>
        <v>915.28</v>
      </c>
    </row>
    <row r="207" spans="3:23" ht="15.75" thickBot="1" x14ac:dyDescent="0.3">
      <c r="C207" s="133"/>
      <c r="D207" s="31" t="s">
        <v>21</v>
      </c>
      <c r="E207" s="32">
        <v>43504</v>
      </c>
      <c r="F207" s="32">
        <v>42774</v>
      </c>
      <c r="G207" s="33" t="s">
        <v>420</v>
      </c>
      <c r="H207" s="59" t="s">
        <v>421</v>
      </c>
      <c r="I207" s="203" t="s">
        <v>24</v>
      </c>
      <c r="J207" s="171">
        <v>168</v>
      </c>
      <c r="K207" s="34">
        <v>672</v>
      </c>
      <c r="L207" s="35">
        <v>4</v>
      </c>
      <c r="M207" s="36">
        <f t="shared" si="21"/>
        <v>672</v>
      </c>
      <c r="N207" s="36"/>
      <c r="O207" s="36"/>
      <c r="P207" s="36"/>
      <c r="Q207" s="21">
        <f t="shared" ref="Q207:Q270" si="25">+N207+L207</f>
        <v>4</v>
      </c>
      <c r="R207" s="166">
        <f t="shared" ref="R207:R270" si="26">+P207+M207</f>
        <v>672</v>
      </c>
      <c r="S207" s="198">
        <f t="shared" ref="S207:S270" si="27">+R207/Q207</f>
        <v>168</v>
      </c>
      <c r="T207" s="172"/>
      <c r="U207" s="167">
        <f t="shared" si="22"/>
        <v>0</v>
      </c>
      <c r="V207" s="200">
        <f t="shared" si="23"/>
        <v>4</v>
      </c>
      <c r="W207" s="156">
        <f t="shared" si="24"/>
        <v>672</v>
      </c>
    </row>
    <row r="208" spans="3:23" ht="15" customHeight="1" thickBot="1" x14ac:dyDescent="0.3">
      <c r="C208" s="133"/>
      <c r="D208" s="37" t="s">
        <v>21</v>
      </c>
      <c r="E208" s="37">
        <v>43802</v>
      </c>
      <c r="F208" s="37">
        <v>43563</v>
      </c>
      <c r="G208" s="38" t="s">
        <v>422</v>
      </c>
      <c r="H208" s="60" t="s">
        <v>423</v>
      </c>
      <c r="I208" s="39" t="s">
        <v>24</v>
      </c>
      <c r="J208" s="58">
        <v>5500</v>
      </c>
      <c r="K208" s="41">
        <v>0</v>
      </c>
      <c r="L208" s="42">
        <v>0</v>
      </c>
      <c r="M208" s="42">
        <f t="shared" si="21"/>
        <v>0</v>
      </c>
      <c r="N208" s="42"/>
      <c r="O208" s="42"/>
      <c r="P208" s="42"/>
      <c r="Q208" s="21">
        <f t="shared" si="25"/>
        <v>0</v>
      </c>
      <c r="R208" s="21">
        <f t="shared" si="26"/>
        <v>0</v>
      </c>
      <c r="S208" s="157">
        <v>0</v>
      </c>
      <c r="T208" s="157"/>
      <c r="U208" s="154">
        <f t="shared" si="22"/>
        <v>0</v>
      </c>
      <c r="V208" s="157">
        <f t="shared" si="23"/>
        <v>0</v>
      </c>
      <c r="W208" s="157">
        <f t="shared" si="24"/>
        <v>0</v>
      </c>
    </row>
    <row r="209" spans="3:23" ht="15.75" thickBot="1" x14ac:dyDescent="0.3">
      <c r="C209" s="133"/>
      <c r="D209" s="43" t="s">
        <v>21</v>
      </c>
      <c r="E209" s="44">
        <v>44801</v>
      </c>
      <c r="F209" s="44">
        <v>44801</v>
      </c>
      <c r="G209" s="45" t="s">
        <v>424</v>
      </c>
      <c r="H209" s="46" t="s">
        <v>425</v>
      </c>
      <c r="I209" s="201" t="s">
        <v>24</v>
      </c>
      <c r="J209" s="173">
        <v>3712.3607142857145</v>
      </c>
      <c r="K209" s="47">
        <v>51973.05</v>
      </c>
      <c r="L209" s="48">
        <v>16</v>
      </c>
      <c r="M209" s="49">
        <f t="shared" si="21"/>
        <v>59397.771428571432</v>
      </c>
      <c r="N209" s="49"/>
      <c r="O209" s="49"/>
      <c r="P209" s="49"/>
      <c r="Q209" s="21">
        <f t="shared" si="25"/>
        <v>16</v>
      </c>
      <c r="R209" s="166">
        <f t="shared" si="26"/>
        <v>59397.771428571432</v>
      </c>
      <c r="S209" s="193">
        <f t="shared" si="27"/>
        <v>3712.3607142857145</v>
      </c>
      <c r="T209" s="174"/>
      <c r="U209" s="167">
        <f t="shared" si="22"/>
        <v>0</v>
      </c>
      <c r="V209" s="194">
        <f t="shared" si="23"/>
        <v>16</v>
      </c>
      <c r="W209" s="158">
        <f t="shared" si="24"/>
        <v>59397.771428571432</v>
      </c>
    </row>
    <row r="210" spans="3:23" ht="18" customHeight="1" thickBot="1" x14ac:dyDescent="0.3">
      <c r="C210" s="133"/>
      <c r="D210" s="50" t="s">
        <v>21</v>
      </c>
      <c r="E210" s="37">
        <v>44801</v>
      </c>
      <c r="F210" s="37">
        <v>44801</v>
      </c>
      <c r="G210" s="38" t="s">
        <v>426</v>
      </c>
      <c r="H210" s="39" t="s">
        <v>427</v>
      </c>
      <c r="I210" s="39" t="s">
        <v>24</v>
      </c>
      <c r="J210" s="40">
        <v>2874.1935483870966</v>
      </c>
      <c r="K210" s="51">
        <v>89100</v>
      </c>
      <c r="L210" s="42">
        <v>0</v>
      </c>
      <c r="M210" s="52">
        <f t="shared" si="21"/>
        <v>0</v>
      </c>
      <c r="N210" s="53"/>
      <c r="O210" s="53"/>
      <c r="P210" s="53"/>
      <c r="Q210" s="21">
        <f t="shared" si="25"/>
        <v>0</v>
      </c>
      <c r="R210" s="21">
        <f t="shared" si="26"/>
        <v>0</v>
      </c>
      <c r="S210" s="157">
        <v>0</v>
      </c>
      <c r="T210" s="159"/>
      <c r="U210" s="154">
        <f t="shared" si="22"/>
        <v>0</v>
      </c>
      <c r="V210" s="157">
        <f t="shared" si="23"/>
        <v>0</v>
      </c>
      <c r="W210" s="157">
        <f t="shared" si="24"/>
        <v>0</v>
      </c>
    </row>
    <row r="211" spans="3:23" ht="15.75" thickBot="1" x14ac:dyDescent="0.3">
      <c r="C211" s="133"/>
      <c r="D211" s="14" t="s">
        <v>21</v>
      </c>
      <c r="E211" s="15">
        <v>43802</v>
      </c>
      <c r="F211" s="15">
        <v>43804</v>
      </c>
      <c r="G211" s="16" t="s">
        <v>428</v>
      </c>
      <c r="H211" s="101" t="s">
        <v>429</v>
      </c>
      <c r="I211" s="195" t="s">
        <v>24</v>
      </c>
      <c r="J211" s="175">
        <v>3911.1111111111113</v>
      </c>
      <c r="K211" s="19">
        <v>105600</v>
      </c>
      <c r="L211" s="20">
        <v>21</v>
      </c>
      <c r="M211" s="21">
        <f t="shared" si="21"/>
        <v>82133.333333333343</v>
      </c>
      <c r="N211" s="21"/>
      <c r="O211" s="21"/>
      <c r="P211" s="21"/>
      <c r="Q211" s="21">
        <f t="shared" si="25"/>
        <v>21</v>
      </c>
      <c r="R211" s="166">
        <f t="shared" si="26"/>
        <v>82133.333333333343</v>
      </c>
      <c r="S211" s="197">
        <f t="shared" si="27"/>
        <v>3911.1111111111118</v>
      </c>
      <c r="T211" s="176">
        <v>4</v>
      </c>
      <c r="U211" s="167">
        <f t="shared" si="22"/>
        <v>15644.444444444447</v>
      </c>
      <c r="V211" s="199">
        <f t="shared" si="23"/>
        <v>17</v>
      </c>
      <c r="W211" s="154">
        <f t="shared" si="24"/>
        <v>66488.888888888905</v>
      </c>
    </row>
    <row r="212" spans="3:23" ht="15.75" thickBot="1" x14ac:dyDescent="0.3">
      <c r="C212" s="133"/>
      <c r="D212" s="22" t="s">
        <v>21</v>
      </c>
      <c r="E212" s="23">
        <v>43588</v>
      </c>
      <c r="F212" s="23">
        <v>43619</v>
      </c>
      <c r="G212" s="24" t="s">
        <v>430</v>
      </c>
      <c r="H212" s="29" t="s">
        <v>431</v>
      </c>
      <c r="I212" s="202" t="s">
        <v>79</v>
      </c>
      <c r="J212" s="170">
        <v>2250</v>
      </c>
      <c r="K212" s="19">
        <v>24750</v>
      </c>
      <c r="L212" s="27">
        <v>11</v>
      </c>
      <c r="M212" s="28">
        <f t="shared" si="21"/>
        <v>24750</v>
      </c>
      <c r="N212" s="28"/>
      <c r="O212" s="28"/>
      <c r="P212" s="28"/>
      <c r="Q212" s="21">
        <f t="shared" si="25"/>
        <v>11</v>
      </c>
      <c r="R212" s="166">
        <f t="shared" si="26"/>
        <v>24750</v>
      </c>
      <c r="S212" s="204">
        <f t="shared" si="27"/>
        <v>2250</v>
      </c>
      <c r="T212" s="169"/>
      <c r="U212" s="167">
        <f t="shared" si="22"/>
        <v>0</v>
      </c>
      <c r="V212" s="82">
        <f t="shared" si="23"/>
        <v>11</v>
      </c>
      <c r="W212" s="155">
        <f t="shared" si="24"/>
        <v>24750</v>
      </c>
    </row>
    <row r="213" spans="3:23" ht="15.75" thickBot="1" x14ac:dyDescent="0.3">
      <c r="C213" s="133"/>
      <c r="D213" s="22" t="s">
        <v>21</v>
      </c>
      <c r="E213" s="23">
        <v>43588</v>
      </c>
      <c r="F213" s="23">
        <v>43619</v>
      </c>
      <c r="G213" s="24" t="s">
        <v>432</v>
      </c>
      <c r="H213" s="29" t="s">
        <v>433</v>
      </c>
      <c r="I213" s="202" t="s">
        <v>79</v>
      </c>
      <c r="J213" s="170">
        <v>2250</v>
      </c>
      <c r="K213" s="19">
        <v>24750</v>
      </c>
      <c r="L213" s="27">
        <v>11</v>
      </c>
      <c r="M213" s="28">
        <f t="shared" si="21"/>
        <v>24750</v>
      </c>
      <c r="N213" s="28"/>
      <c r="O213" s="28"/>
      <c r="P213" s="28"/>
      <c r="Q213" s="21">
        <f t="shared" si="25"/>
        <v>11</v>
      </c>
      <c r="R213" s="166">
        <f t="shared" si="26"/>
        <v>24750</v>
      </c>
      <c r="S213" s="204">
        <f t="shared" si="27"/>
        <v>2250</v>
      </c>
      <c r="T213" s="169"/>
      <c r="U213" s="167">
        <f t="shared" si="22"/>
        <v>0</v>
      </c>
      <c r="V213" s="82">
        <f t="shared" si="23"/>
        <v>11</v>
      </c>
      <c r="W213" s="155">
        <f t="shared" si="24"/>
        <v>24750</v>
      </c>
    </row>
    <row r="214" spans="3:23" ht="15.75" thickBot="1" x14ac:dyDescent="0.3">
      <c r="D214" s="22" t="s">
        <v>21</v>
      </c>
      <c r="E214" s="23">
        <v>43588</v>
      </c>
      <c r="F214" s="23">
        <v>43619</v>
      </c>
      <c r="G214" s="24" t="s">
        <v>434</v>
      </c>
      <c r="H214" s="29" t="s">
        <v>435</v>
      </c>
      <c r="I214" s="202" t="s">
        <v>79</v>
      </c>
      <c r="J214" s="170">
        <v>2250</v>
      </c>
      <c r="K214" s="19">
        <v>24750</v>
      </c>
      <c r="L214" s="27">
        <v>11</v>
      </c>
      <c r="M214" s="28">
        <f t="shared" si="21"/>
        <v>24750</v>
      </c>
      <c r="N214" s="28"/>
      <c r="O214" s="28"/>
      <c r="P214" s="28"/>
      <c r="Q214" s="21">
        <f t="shared" si="25"/>
        <v>11</v>
      </c>
      <c r="R214" s="166">
        <f t="shared" si="26"/>
        <v>24750</v>
      </c>
      <c r="S214" s="204">
        <f t="shared" si="27"/>
        <v>2250</v>
      </c>
      <c r="T214" s="169"/>
      <c r="U214" s="167">
        <f t="shared" si="22"/>
        <v>0</v>
      </c>
      <c r="V214" s="82">
        <f t="shared" si="23"/>
        <v>11</v>
      </c>
      <c r="W214" s="155">
        <f t="shared" si="24"/>
        <v>24750</v>
      </c>
    </row>
    <row r="215" spans="3:23" ht="15.75" thickBot="1" x14ac:dyDescent="0.3">
      <c r="D215" s="22" t="s">
        <v>21</v>
      </c>
      <c r="E215" s="23">
        <v>43588</v>
      </c>
      <c r="F215" s="23">
        <v>43619</v>
      </c>
      <c r="G215" s="24" t="s">
        <v>436</v>
      </c>
      <c r="H215" s="29" t="s">
        <v>437</v>
      </c>
      <c r="I215" s="202" t="s">
        <v>79</v>
      </c>
      <c r="J215" s="170">
        <v>2250</v>
      </c>
      <c r="K215" s="19">
        <v>24750</v>
      </c>
      <c r="L215" s="27">
        <v>11</v>
      </c>
      <c r="M215" s="28">
        <f t="shared" si="21"/>
        <v>24750</v>
      </c>
      <c r="N215" s="28"/>
      <c r="O215" s="28"/>
      <c r="P215" s="28"/>
      <c r="Q215" s="21">
        <f t="shared" si="25"/>
        <v>11</v>
      </c>
      <c r="R215" s="166">
        <f t="shared" si="26"/>
        <v>24750</v>
      </c>
      <c r="S215" s="204">
        <f t="shared" si="27"/>
        <v>2250</v>
      </c>
      <c r="T215" s="169"/>
      <c r="U215" s="167">
        <f t="shared" si="22"/>
        <v>0</v>
      </c>
      <c r="V215" s="82">
        <f t="shared" si="23"/>
        <v>11</v>
      </c>
      <c r="W215" s="155">
        <f t="shared" si="24"/>
        <v>24750</v>
      </c>
    </row>
    <row r="216" spans="3:23" ht="15.75" thickBot="1" x14ac:dyDescent="0.3">
      <c r="D216" s="22" t="s">
        <v>21</v>
      </c>
      <c r="E216" s="23">
        <v>43802</v>
      </c>
      <c r="F216" s="23">
        <v>43804</v>
      </c>
      <c r="G216" s="24" t="s">
        <v>438</v>
      </c>
      <c r="H216" s="76" t="s">
        <v>439</v>
      </c>
      <c r="I216" s="202" t="s">
        <v>24</v>
      </c>
      <c r="J216" s="168">
        <v>5445</v>
      </c>
      <c r="K216" s="19">
        <v>108900</v>
      </c>
      <c r="L216" s="27">
        <v>10</v>
      </c>
      <c r="M216" s="28">
        <f t="shared" si="21"/>
        <v>54450</v>
      </c>
      <c r="N216" s="28"/>
      <c r="O216" s="28"/>
      <c r="P216" s="28"/>
      <c r="Q216" s="21">
        <f t="shared" si="25"/>
        <v>10</v>
      </c>
      <c r="R216" s="166">
        <f t="shared" si="26"/>
        <v>54450</v>
      </c>
      <c r="S216" s="204">
        <f t="shared" si="27"/>
        <v>5445</v>
      </c>
      <c r="T216" s="169">
        <v>4</v>
      </c>
      <c r="U216" s="167">
        <f t="shared" si="22"/>
        <v>21780</v>
      </c>
      <c r="V216" s="82">
        <f t="shared" si="23"/>
        <v>6</v>
      </c>
      <c r="W216" s="155">
        <f t="shared" si="24"/>
        <v>32670</v>
      </c>
    </row>
    <row r="217" spans="3:23" ht="15.75" thickBot="1" x14ac:dyDescent="0.3">
      <c r="D217" s="22" t="s">
        <v>21</v>
      </c>
      <c r="E217" s="23">
        <v>43802</v>
      </c>
      <c r="F217" s="23">
        <v>44801</v>
      </c>
      <c r="G217" s="24" t="s">
        <v>440</v>
      </c>
      <c r="H217" s="29" t="s">
        <v>441</v>
      </c>
      <c r="I217" s="202" t="s">
        <v>79</v>
      </c>
      <c r="J217" s="170">
        <v>2250</v>
      </c>
      <c r="K217" s="19">
        <v>13500</v>
      </c>
      <c r="L217" s="27">
        <v>6</v>
      </c>
      <c r="M217" s="28">
        <f t="shared" si="21"/>
        <v>13500</v>
      </c>
      <c r="N217" s="28"/>
      <c r="O217" s="28"/>
      <c r="P217" s="28"/>
      <c r="Q217" s="21">
        <f t="shared" si="25"/>
        <v>6</v>
      </c>
      <c r="R217" s="166">
        <f t="shared" si="26"/>
        <v>13500</v>
      </c>
      <c r="S217" s="204">
        <f t="shared" si="27"/>
        <v>2250</v>
      </c>
      <c r="T217" s="169"/>
      <c r="U217" s="167">
        <f t="shared" si="22"/>
        <v>0</v>
      </c>
      <c r="V217" s="82">
        <f t="shared" si="23"/>
        <v>6</v>
      </c>
      <c r="W217" s="155">
        <f t="shared" si="24"/>
        <v>13500</v>
      </c>
    </row>
    <row r="218" spans="3:23" ht="15.75" thickBot="1" x14ac:dyDescent="0.3">
      <c r="D218" s="22" t="s">
        <v>21</v>
      </c>
      <c r="E218" s="23">
        <v>43802</v>
      </c>
      <c r="F218" s="23">
        <v>44801</v>
      </c>
      <c r="G218" s="24" t="s">
        <v>442</v>
      </c>
      <c r="H218" s="29" t="s">
        <v>443</v>
      </c>
      <c r="I218" s="202" t="s">
        <v>79</v>
      </c>
      <c r="J218" s="170">
        <v>2250</v>
      </c>
      <c r="K218" s="19">
        <v>11250</v>
      </c>
      <c r="L218" s="27">
        <v>5</v>
      </c>
      <c r="M218" s="28">
        <f t="shared" si="21"/>
        <v>11250</v>
      </c>
      <c r="N218" s="28"/>
      <c r="O218" s="28"/>
      <c r="P218" s="28"/>
      <c r="Q218" s="21">
        <f t="shared" si="25"/>
        <v>5</v>
      </c>
      <c r="R218" s="166">
        <f t="shared" si="26"/>
        <v>11250</v>
      </c>
      <c r="S218" s="204">
        <f t="shared" si="27"/>
        <v>2250</v>
      </c>
      <c r="T218" s="169"/>
      <c r="U218" s="167">
        <f t="shared" si="22"/>
        <v>0</v>
      </c>
      <c r="V218" s="82">
        <f t="shared" si="23"/>
        <v>5</v>
      </c>
      <c r="W218" s="155">
        <f t="shared" si="24"/>
        <v>11250</v>
      </c>
    </row>
    <row r="219" spans="3:23" ht="15.75" thickBot="1" x14ac:dyDescent="0.3">
      <c r="D219" s="22" t="s">
        <v>21</v>
      </c>
      <c r="E219" s="23">
        <v>43802</v>
      </c>
      <c r="F219" s="23">
        <v>44801</v>
      </c>
      <c r="G219" s="24" t="s">
        <v>444</v>
      </c>
      <c r="H219" s="29" t="s">
        <v>445</v>
      </c>
      <c r="I219" s="202" t="s">
        <v>79</v>
      </c>
      <c r="J219" s="170">
        <v>2250</v>
      </c>
      <c r="K219" s="19">
        <v>22500</v>
      </c>
      <c r="L219" s="27">
        <v>10</v>
      </c>
      <c r="M219" s="28">
        <f t="shared" si="21"/>
        <v>22500</v>
      </c>
      <c r="N219" s="28"/>
      <c r="O219" s="28"/>
      <c r="P219" s="28"/>
      <c r="Q219" s="21">
        <f t="shared" si="25"/>
        <v>10</v>
      </c>
      <c r="R219" s="166">
        <f t="shared" si="26"/>
        <v>22500</v>
      </c>
      <c r="S219" s="204">
        <f t="shared" si="27"/>
        <v>2250</v>
      </c>
      <c r="T219" s="169"/>
      <c r="U219" s="167">
        <f t="shared" si="22"/>
        <v>0</v>
      </c>
      <c r="V219" s="82">
        <f t="shared" si="23"/>
        <v>10</v>
      </c>
      <c r="W219" s="155">
        <f t="shared" si="24"/>
        <v>22500</v>
      </c>
    </row>
    <row r="220" spans="3:23" ht="15.75" thickBot="1" x14ac:dyDescent="0.3">
      <c r="D220" s="31" t="s">
        <v>21</v>
      </c>
      <c r="E220" s="32">
        <v>43802</v>
      </c>
      <c r="F220" s="32">
        <v>44801</v>
      </c>
      <c r="G220" s="33" t="s">
        <v>446</v>
      </c>
      <c r="H220" s="54" t="s">
        <v>447</v>
      </c>
      <c r="I220" s="203" t="s">
        <v>79</v>
      </c>
      <c r="J220" s="170">
        <v>2250</v>
      </c>
      <c r="K220" s="19">
        <v>13500</v>
      </c>
      <c r="L220" s="27">
        <v>6</v>
      </c>
      <c r="M220" s="28">
        <f t="shared" si="21"/>
        <v>13500</v>
      </c>
      <c r="N220" s="28"/>
      <c r="O220" s="28"/>
      <c r="P220" s="28"/>
      <c r="Q220" s="21">
        <f t="shared" si="25"/>
        <v>6</v>
      </c>
      <c r="R220" s="166">
        <f t="shared" si="26"/>
        <v>13500</v>
      </c>
      <c r="S220" s="198">
        <f t="shared" si="27"/>
        <v>2250</v>
      </c>
      <c r="T220" s="169"/>
      <c r="U220" s="167">
        <f t="shared" si="22"/>
        <v>0</v>
      </c>
      <c r="V220" s="200">
        <f t="shared" si="23"/>
        <v>6</v>
      </c>
      <c r="W220" s="156">
        <f t="shared" si="24"/>
        <v>13500</v>
      </c>
    </row>
    <row r="221" spans="3:23" ht="17.25" customHeight="1" thickBot="1" x14ac:dyDescent="0.3">
      <c r="D221" s="50" t="s">
        <v>21</v>
      </c>
      <c r="E221" s="37">
        <v>44649</v>
      </c>
      <c r="F221" s="37">
        <v>44648</v>
      </c>
      <c r="G221" s="38" t="s">
        <v>448</v>
      </c>
      <c r="H221" s="39" t="s">
        <v>449</v>
      </c>
      <c r="I221" s="39" t="s">
        <v>24</v>
      </c>
      <c r="J221" s="30">
        <v>4744.8454545454551</v>
      </c>
      <c r="K221" s="19">
        <v>52193.3</v>
      </c>
      <c r="L221" s="27">
        <v>4</v>
      </c>
      <c r="M221" s="28">
        <f t="shared" si="21"/>
        <v>18979.381818181821</v>
      </c>
      <c r="N221" s="28"/>
      <c r="O221" s="28"/>
      <c r="P221" s="28"/>
      <c r="Q221" s="21">
        <f t="shared" si="25"/>
        <v>4</v>
      </c>
      <c r="R221" s="21">
        <f t="shared" si="26"/>
        <v>18979.381818181821</v>
      </c>
      <c r="S221" s="157">
        <f t="shared" si="27"/>
        <v>4744.8454545454551</v>
      </c>
      <c r="T221" s="155">
        <v>4</v>
      </c>
      <c r="U221" s="154">
        <f t="shared" si="22"/>
        <v>18979.381818181821</v>
      </c>
      <c r="V221" s="157">
        <f t="shared" si="23"/>
        <v>0</v>
      </c>
      <c r="W221" s="157">
        <f t="shared" si="24"/>
        <v>0</v>
      </c>
    </row>
    <row r="222" spans="3:23" ht="15.75" thickBot="1" x14ac:dyDescent="0.3">
      <c r="D222" s="43" t="s">
        <v>21</v>
      </c>
      <c r="E222" s="44">
        <v>44649</v>
      </c>
      <c r="F222" s="44">
        <v>44648</v>
      </c>
      <c r="G222" s="45" t="s">
        <v>450</v>
      </c>
      <c r="H222" s="46" t="s">
        <v>451</v>
      </c>
      <c r="I222" s="201" t="s">
        <v>24</v>
      </c>
      <c r="J222" s="170">
        <v>3604.9944444444445</v>
      </c>
      <c r="K222" s="19">
        <v>64889.9</v>
      </c>
      <c r="L222" s="27">
        <v>14</v>
      </c>
      <c r="M222" s="28">
        <f t="shared" si="21"/>
        <v>50469.922222222223</v>
      </c>
      <c r="N222" s="28"/>
      <c r="O222" s="28"/>
      <c r="P222" s="28"/>
      <c r="Q222" s="21">
        <f t="shared" si="25"/>
        <v>14</v>
      </c>
      <c r="R222" s="166">
        <f t="shared" si="26"/>
        <v>50469.922222222223</v>
      </c>
      <c r="S222" s="193">
        <f t="shared" si="27"/>
        <v>3604.9944444444445</v>
      </c>
      <c r="T222" s="169">
        <v>11</v>
      </c>
      <c r="U222" s="167">
        <f t="shared" si="22"/>
        <v>39654.938888888893</v>
      </c>
      <c r="V222" s="194">
        <f t="shared" si="23"/>
        <v>3</v>
      </c>
      <c r="W222" s="158">
        <f t="shared" si="24"/>
        <v>10814.983333333334</v>
      </c>
    </row>
    <row r="223" spans="3:23" ht="18" customHeight="1" thickBot="1" x14ac:dyDescent="0.3">
      <c r="D223" s="90" t="s">
        <v>21</v>
      </c>
      <c r="E223" s="64">
        <v>44649</v>
      </c>
      <c r="F223" s="64">
        <v>44648</v>
      </c>
      <c r="G223" s="65" t="s">
        <v>452</v>
      </c>
      <c r="H223" s="66" t="s">
        <v>453</v>
      </c>
      <c r="I223" s="66" t="s">
        <v>24</v>
      </c>
      <c r="J223" s="30">
        <v>4744.8454545454551</v>
      </c>
      <c r="K223" s="19">
        <v>52193.3</v>
      </c>
      <c r="L223" s="27">
        <v>2</v>
      </c>
      <c r="M223" s="28">
        <f t="shared" si="21"/>
        <v>9489.6909090909103</v>
      </c>
      <c r="N223" s="28"/>
      <c r="O223" s="28"/>
      <c r="P223" s="28"/>
      <c r="Q223" s="21">
        <f t="shared" si="25"/>
        <v>2</v>
      </c>
      <c r="R223" s="21">
        <f t="shared" si="26"/>
        <v>9489.6909090909103</v>
      </c>
      <c r="S223" s="160">
        <f t="shared" si="27"/>
        <v>4744.8454545454551</v>
      </c>
      <c r="T223" s="155">
        <v>2</v>
      </c>
      <c r="U223" s="154">
        <f t="shared" si="22"/>
        <v>9489.6909090909103</v>
      </c>
      <c r="V223" s="160">
        <f t="shared" si="23"/>
        <v>0</v>
      </c>
      <c r="W223" s="160">
        <f t="shared" si="24"/>
        <v>0</v>
      </c>
    </row>
    <row r="224" spans="3:23" ht="18.75" customHeight="1" thickBot="1" x14ac:dyDescent="0.3">
      <c r="D224" s="94" t="s">
        <v>21</v>
      </c>
      <c r="E224" s="69">
        <v>44649</v>
      </c>
      <c r="F224" s="69">
        <v>44648</v>
      </c>
      <c r="G224" s="70" t="s">
        <v>454</v>
      </c>
      <c r="H224" s="70" t="s">
        <v>455</v>
      </c>
      <c r="I224" s="71" t="s">
        <v>24</v>
      </c>
      <c r="J224" s="30">
        <v>4744.8454545454551</v>
      </c>
      <c r="K224" s="19">
        <v>52193.3</v>
      </c>
      <c r="L224" s="27">
        <v>4</v>
      </c>
      <c r="M224" s="28">
        <f t="shared" si="21"/>
        <v>18979.381818181821</v>
      </c>
      <c r="N224" s="28"/>
      <c r="O224" s="28"/>
      <c r="P224" s="28"/>
      <c r="Q224" s="21">
        <f t="shared" si="25"/>
        <v>4</v>
      </c>
      <c r="R224" s="21">
        <f t="shared" si="26"/>
        <v>18979.381818181821</v>
      </c>
      <c r="S224" s="165">
        <f t="shared" si="27"/>
        <v>4744.8454545454551</v>
      </c>
      <c r="T224" s="155">
        <v>4</v>
      </c>
      <c r="U224" s="154">
        <f t="shared" si="22"/>
        <v>18979.381818181821</v>
      </c>
      <c r="V224" s="165">
        <f t="shared" si="23"/>
        <v>0</v>
      </c>
      <c r="W224" s="165">
        <f t="shared" si="24"/>
        <v>0</v>
      </c>
    </row>
    <row r="225" spans="1:23" ht="15.75" thickBot="1" x14ac:dyDescent="0.3">
      <c r="D225" s="14" t="s">
        <v>21</v>
      </c>
      <c r="E225" s="15">
        <v>43802</v>
      </c>
      <c r="F225" s="15">
        <v>43801</v>
      </c>
      <c r="G225" s="16" t="s">
        <v>456</v>
      </c>
      <c r="H225" s="101" t="s">
        <v>457</v>
      </c>
      <c r="I225" s="195" t="s">
        <v>24</v>
      </c>
      <c r="J225" s="168">
        <v>2955.8876923076923</v>
      </c>
      <c r="K225" s="19">
        <v>38426.54</v>
      </c>
      <c r="L225" s="27">
        <v>7</v>
      </c>
      <c r="M225" s="28">
        <f t="shared" si="21"/>
        <v>20691.213846153845</v>
      </c>
      <c r="N225" s="28"/>
      <c r="O225" s="28"/>
      <c r="P225" s="28"/>
      <c r="Q225" s="21">
        <f t="shared" si="25"/>
        <v>7</v>
      </c>
      <c r="R225" s="166">
        <f t="shared" si="26"/>
        <v>20691.213846153845</v>
      </c>
      <c r="S225" s="197">
        <f t="shared" si="27"/>
        <v>2955.8876923076923</v>
      </c>
      <c r="T225" s="169"/>
      <c r="U225" s="167">
        <f t="shared" si="22"/>
        <v>0</v>
      </c>
      <c r="V225" s="199">
        <f t="shared" si="23"/>
        <v>7</v>
      </c>
      <c r="W225" s="154">
        <f t="shared" si="24"/>
        <v>20691.213846153845</v>
      </c>
    </row>
    <row r="226" spans="1:23" ht="15.75" thickBot="1" x14ac:dyDescent="0.3">
      <c r="D226" s="22" t="s">
        <v>21</v>
      </c>
      <c r="E226" s="23">
        <v>43802</v>
      </c>
      <c r="F226" s="23">
        <v>43711</v>
      </c>
      <c r="G226" s="24" t="s">
        <v>458</v>
      </c>
      <c r="H226" s="76" t="s">
        <v>459</v>
      </c>
      <c r="I226" s="202" t="s">
        <v>24</v>
      </c>
      <c r="J226" s="168">
        <v>6600</v>
      </c>
      <c r="K226" s="19">
        <v>66000</v>
      </c>
      <c r="L226" s="27">
        <v>10</v>
      </c>
      <c r="M226" s="28">
        <f t="shared" si="21"/>
        <v>66000</v>
      </c>
      <c r="N226" s="28"/>
      <c r="O226" s="28"/>
      <c r="P226" s="28"/>
      <c r="Q226" s="21">
        <f t="shared" si="25"/>
        <v>10</v>
      </c>
      <c r="R226" s="166">
        <f t="shared" si="26"/>
        <v>66000</v>
      </c>
      <c r="S226" s="204">
        <f t="shared" si="27"/>
        <v>6600</v>
      </c>
      <c r="T226" s="169"/>
      <c r="U226" s="167">
        <f t="shared" si="22"/>
        <v>0</v>
      </c>
      <c r="V226" s="82">
        <f t="shared" si="23"/>
        <v>10</v>
      </c>
      <c r="W226" s="155">
        <f t="shared" si="24"/>
        <v>66000</v>
      </c>
    </row>
    <row r="227" spans="1:23" ht="15.75" thickBot="1" x14ac:dyDescent="0.3">
      <c r="D227" s="22" t="s">
        <v>21</v>
      </c>
      <c r="E227" s="23">
        <v>43802</v>
      </c>
      <c r="F227" s="23">
        <v>43712</v>
      </c>
      <c r="G227" s="24" t="s">
        <v>460</v>
      </c>
      <c r="H227" s="76" t="s">
        <v>461</v>
      </c>
      <c r="I227" s="202" t="s">
        <v>24</v>
      </c>
      <c r="J227" s="168">
        <v>6600</v>
      </c>
      <c r="K227" s="19">
        <v>13200</v>
      </c>
      <c r="L227" s="27">
        <v>2</v>
      </c>
      <c r="M227" s="28">
        <f t="shared" si="21"/>
        <v>13200</v>
      </c>
      <c r="N227" s="28"/>
      <c r="O227" s="28"/>
      <c r="P227" s="28"/>
      <c r="Q227" s="21">
        <f t="shared" si="25"/>
        <v>2</v>
      </c>
      <c r="R227" s="166">
        <f t="shared" si="26"/>
        <v>13200</v>
      </c>
      <c r="S227" s="204">
        <f t="shared" si="27"/>
        <v>6600</v>
      </c>
      <c r="T227" s="169"/>
      <c r="U227" s="167">
        <f t="shared" si="22"/>
        <v>0</v>
      </c>
      <c r="V227" s="82">
        <f t="shared" si="23"/>
        <v>2</v>
      </c>
      <c r="W227" s="155">
        <f t="shared" si="24"/>
        <v>13200</v>
      </c>
    </row>
    <row r="228" spans="1:23" ht="15.75" thickBot="1" x14ac:dyDescent="0.3">
      <c r="D228" s="22" t="s">
        <v>21</v>
      </c>
      <c r="E228" s="23">
        <v>43802</v>
      </c>
      <c r="F228" s="23">
        <v>43713</v>
      </c>
      <c r="G228" s="24" t="s">
        <v>462</v>
      </c>
      <c r="H228" s="76" t="s">
        <v>463</v>
      </c>
      <c r="I228" s="202" t="s">
        <v>24</v>
      </c>
      <c r="J228" s="168">
        <v>6600</v>
      </c>
      <c r="K228" s="19">
        <v>19800</v>
      </c>
      <c r="L228" s="27">
        <v>3</v>
      </c>
      <c r="M228" s="28">
        <f t="shared" si="21"/>
        <v>19800</v>
      </c>
      <c r="N228" s="28"/>
      <c r="O228" s="28"/>
      <c r="P228" s="28"/>
      <c r="Q228" s="21">
        <f t="shared" si="25"/>
        <v>3</v>
      </c>
      <c r="R228" s="166">
        <f t="shared" si="26"/>
        <v>19800</v>
      </c>
      <c r="S228" s="204">
        <f t="shared" si="27"/>
        <v>6600</v>
      </c>
      <c r="T228" s="169"/>
      <c r="U228" s="167">
        <f t="shared" si="22"/>
        <v>0</v>
      </c>
      <c r="V228" s="82">
        <f t="shared" si="23"/>
        <v>3</v>
      </c>
      <c r="W228" s="155">
        <f t="shared" si="24"/>
        <v>19800</v>
      </c>
    </row>
    <row r="229" spans="1:23" ht="15.75" thickBot="1" x14ac:dyDescent="0.3">
      <c r="D229" s="31" t="s">
        <v>21</v>
      </c>
      <c r="E229" s="32">
        <v>43802</v>
      </c>
      <c r="F229" s="32">
        <v>43714</v>
      </c>
      <c r="G229" s="33" t="s">
        <v>464</v>
      </c>
      <c r="H229" s="59" t="s">
        <v>465</v>
      </c>
      <c r="I229" s="203" t="s">
        <v>24</v>
      </c>
      <c r="J229" s="171">
        <v>6600</v>
      </c>
      <c r="K229" s="134">
        <v>13200</v>
      </c>
      <c r="L229" s="35">
        <v>2</v>
      </c>
      <c r="M229" s="36">
        <f t="shared" si="21"/>
        <v>13200</v>
      </c>
      <c r="N229" s="36"/>
      <c r="O229" s="36"/>
      <c r="P229" s="36"/>
      <c r="Q229" s="21">
        <f t="shared" si="25"/>
        <v>2</v>
      </c>
      <c r="R229" s="166">
        <f t="shared" si="26"/>
        <v>13200</v>
      </c>
      <c r="S229" s="198">
        <f t="shared" si="27"/>
        <v>6600</v>
      </c>
      <c r="T229" s="172"/>
      <c r="U229" s="167">
        <f t="shared" si="22"/>
        <v>0</v>
      </c>
      <c r="V229" s="200">
        <f t="shared" si="23"/>
        <v>2</v>
      </c>
      <c r="W229" s="156">
        <f t="shared" si="24"/>
        <v>13200</v>
      </c>
    </row>
    <row r="230" spans="1:23" ht="18.75" customHeight="1" thickBot="1" x14ac:dyDescent="0.3">
      <c r="A230" s="133"/>
      <c r="B230" s="133"/>
      <c r="C230" s="133"/>
      <c r="D230" s="37" t="s">
        <v>21</v>
      </c>
      <c r="E230" s="37">
        <v>43504</v>
      </c>
      <c r="F230" s="37">
        <v>42774</v>
      </c>
      <c r="G230" s="38" t="s">
        <v>466</v>
      </c>
      <c r="H230" s="60" t="s">
        <v>467</v>
      </c>
      <c r="I230" s="39" t="s">
        <v>24</v>
      </c>
      <c r="J230" s="58">
        <v>800</v>
      </c>
      <c r="K230" s="58">
        <v>0</v>
      </c>
      <c r="L230" s="42">
        <v>0</v>
      </c>
      <c r="M230" s="42">
        <f t="shared" si="21"/>
        <v>0</v>
      </c>
      <c r="N230" s="42"/>
      <c r="O230" s="42"/>
      <c r="P230" s="42"/>
      <c r="Q230" s="21">
        <f t="shared" si="25"/>
        <v>0</v>
      </c>
      <c r="R230" s="21">
        <f t="shared" si="26"/>
        <v>0</v>
      </c>
      <c r="S230" s="157">
        <v>0</v>
      </c>
      <c r="T230" s="157"/>
      <c r="U230" s="154">
        <f t="shared" si="22"/>
        <v>0</v>
      </c>
      <c r="V230" s="157">
        <f t="shared" si="23"/>
        <v>0</v>
      </c>
      <c r="W230" s="157">
        <f t="shared" si="24"/>
        <v>0</v>
      </c>
    </row>
    <row r="231" spans="1:23" ht="15.75" thickBot="1" x14ac:dyDescent="0.3">
      <c r="A231" s="133"/>
      <c r="B231" s="133"/>
      <c r="C231" s="133"/>
      <c r="D231" s="14" t="s">
        <v>21</v>
      </c>
      <c r="E231" s="15">
        <v>43504</v>
      </c>
      <c r="F231" s="15">
        <v>42774</v>
      </c>
      <c r="G231" s="16" t="s">
        <v>468</v>
      </c>
      <c r="H231" s="101" t="s">
        <v>469</v>
      </c>
      <c r="I231" s="195" t="s">
        <v>24</v>
      </c>
      <c r="J231" s="175">
        <v>800</v>
      </c>
      <c r="K231" s="47">
        <v>800</v>
      </c>
      <c r="L231" s="20">
        <v>1</v>
      </c>
      <c r="M231" s="21">
        <f t="shared" si="21"/>
        <v>800</v>
      </c>
      <c r="N231" s="21"/>
      <c r="O231" s="21"/>
      <c r="P231" s="21"/>
      <c r="Q231" s="21">
        <f t="shared" si="25"/>
        <v>1</v>
      </c>
      <c r="R231" s="166">
        <f t="shared" si="26"/>
        <v>800</v>
      </c>
      <c r="S231" s="197">
        <f t="shared" si="27"/>
        <v>800</v>
      </c>
      <c r="T231" s="176"/>
      <c r="U231" s="167">
        <f t="shared" si="22"/>
        <v>0</v>
      </c>
      <c r="V231" s="199">
        <f t="shared" si="23"/>
        <v>1</v>
      </c>
      <c r="W231" s="154">
        <f t="shared" si="24"/>
        <v>800</v>
      </c>
    </row>
    <row r="232" spans="1:23" ht="15.75" thickBot="1" x14ac:dyDescent="0.3">
      <c r="A232" s="133"/>
      <c r="B232" s="133"/>
      <c r="C232" s="133"/>
      <c r="D232" s="22" t="s">
        <v>21</v>
      </c>
      <c r="E232" s="23">
        <v>43512</v>
      </c>
      <c r="F232" s="23">
        <v>43147</v>
      </c>
      <c r="G232" s="24" t="s">
        <v>470</v>
      </c>
      <c r="H232" s="76" t="s">
        <v>471</v>
      </c>
      <c r="I232" s="202" t="s">
        <v>24</v>
      </c>
      <c r="J232" s="168">
        <v>2700</v>
      </c>
      <c r="K232" s="135">
        <v>5400</v>
      </c>
      <c r="L232" s="27">
        <v>2</v>
      </c>
      <c r="M232" s="28">
        <f t="shared" si="21"/>
        <v>5400</v>
      </c>
      <c r="N232" s="28"/>
      <c r="O232" s="28"/>
      <c r="P232" s="28"/>
      <c r="Q232" s="21">
        <f t="shared" si="25"/>
        <v>2</v>
      </c>
      <c r="R232" s="166">
        <f t="shared" si="26"/>
        <v>5400</v>
      </c>
      <c r="S232" s="204">
        <f t="shared" si="27"/>
        <v>2700</v>
      </c>
      <c r="T232" s="169"/>
      <c r="U232" s="167">
        <f t="shared" si="22"/>
        <v>0</v>
      </c>
      <c r="V232" s="82">
        <f t="shared" si="23"/>
        <v>2</v>
      </c>
      <c r="W232" s="155">
        <f t="shared" si="24"/>
        <v>5400</v>
      </c>
    </row>
    <row r="233" spans="1:23" ht="15.75" thickBot="1" x14ac:dyDescent="0.3">
      <c r="A233" s="133"/>
      <c r="B233" s="133"/>
      <c r="C233" s="133"/>
      <c r="D233" s="22" t="s">
        <v>21</v>
      </c>
      <c r="E233" s="23">
        <v>43804</v>
      </c>
      <c r="F233" s="23">
        <v>43804</v>
      </c>
      <c r="G233" s="24" t="s">
        <v>472</v>
      </c>
      <c r="H233" s="76" t="s">
        <v>473</v>
      </c>
      <c r="I233" s="202" t="s">
        <v>24</v>
      </c>
      <c r="J233" s="168">
        <v>5437.65</v>
      </c>
      <c r="K233" s="135">
        <v>27188.25</v>
      </c>
      <c r="L233" s="27">
        <v>1</v>
      </c>
      <c r="M233" s="28">
        <f t="shared" si="21"/>
        <v>5437.65</v>
      </c>
      <c r="N233" s="28"/>
      <c r="O233" s="28"/>
      <c r="P233" s="28"/>
      <c r="Q233" s="21">
        <f t="shared" si="25"/>
        <v>1</v>
      </c>
      <c r="R233" s="166">
        <f t="shared" si="26"/>
        <v>5437.65</v>
      </c>
      <c r="S233" s="204">
        <f t="shared" si="27"/>
        <v>5437.65</v>
      </c>
      <c r="T233" s="169"/>
      <c r="U233" s="167">
        <f t="shared" si="22"/>
        <v>0</v>
      </c>
      <c r="V233" s="82">
        <f t="shared" si="23"/>
        <v>1</v>
      </c>
      <c r="W233" s="155">
        <f t="shared" si="24"/>
        <v>5437.65</v>
      </c>
    </row>
    <row r="234" spans="1:23" ht="15.75" thickBot="1" x14ac:dyDescent="0.3">
      <c r="A234" s="133"/>
      <c r="B234" s="133"/>
      <c r="C234" s="133"/>
      <c r="D234" s="22" t="s">
        <v>21</v>
      </c>
      <c r="E234" s="23">
        <v>43512</v>
      </c>
      <c r="F234" s="23">
        <v>43147</v>
      </c>
      <c r="G234" s="24" t="s">
        <v>474</v>
      </c>
      <c r="H234" s="76" t="s">
        <v>475</v>
      </c>
      <c r="I234" s="202" t="s">
        <v>24</v>
      </c>
      <c r="J234" s="168">
        <v>6600</v>
      </c>
      <c r="K234" s="135">
        <v>79200</v>
      </c>
      <c r="L234" s="27">
        <v>12</v>
      </c>
      <c r="M234" s="28">
        <f t="shared" si="21"/>
        <v>79200</v>
      </c>
      <c r="N234" s="28"/>
      <c r="O234" s="28"/>
      <c r="P234" s="28"/>
      <c r="Q234" s="21">
        <f t="shared" si="25"/>
        <v>12</v>
      </c>
      <c r="R234" s="166">
        <f t="shared" si="26"/>
        <v>79200</v>
      </c>
      <c r="S234" s="204">
        <f t="shared" si="27"/>
        <v>6600</v>
      </c>
      <c r="T234" s="169">
        <v>1</v>
      </c>
      <c r="U234" s="167">
        <f t="shared" si="22"/>
        <v>6600</v>
      </c>
      <c r="V234" s="82">
        <f t="shared" si="23"/>
        <v>11</v>
      </c>
      <c r="W234" s="155">
        <f t="shared" si="24"/>
        <v>72600</v>
      </c>
    </row>
    <row r="235" spans="1:23" ht="15.75" thickBot="1" x14ac:dyDescent="0.3">
      <c r="A235" s="133"/>
      <c r="B235" s="133"/>
      <c r="C235" s="133"/>
      <c r="D235" s="22" t="s">
        <v>21</v>
      </c>
      <c r="E235" s="23">
        <v>43512</v>
      </c>
      <c r="F235" s="23">
        <v>43147</v>
      </c>
      <c r="G235" s="24" t="s">
        <v>75</v>
      </c>
      <c r="H235" s="76" t="s">
        <v>476</v>
      </c>
      <c r="I235" s="202" t="s">
        <v>24</v>
      </c>
      <c r="J235" s="168">
        <v>6600</v>
      </c>
      <c r="K235" s="135">
        <v>79200</v>
      </c>
      <c r="L235" s="27">
        <v>12</v>
      </c>
      <c r="M235" s="28">
        <f t="shared" si="21"/>
        <v>79200</v>
      </c>
      <c r="N235" s="28"/>
      <c r="O235" s="28"/>
      <c r="P235" s="28"/>
      <c r="Q235" s="21">
        <f t="shared" si="25"/>
        <v>12</v>
      </c>
      <c r="R235" s="166">
        <f t="shared" si="26"/>
        <v>79200</v>
      </c>
      <c r="S235" s="204">
        <f t="shared" si="27"/>
        <v>6600</v>
      </c>
      <c r="T235" s="169"/>
      <c r="U235" s="167">
        <f t="shared" si="22"/>
        <v>0</v>
      </c>
      <c r="V235" s="82">
        <f t="shared" si="23"/>
        <v>12</v>
      </c>
      <c r="W235" s="155">
        <f t="shared" si="24"/>
        <v>79200</v>
      </c>
    </row>
    <row r="236" spans="1:23" ht="15.75" thickBot="1" x14ac:dyDescent="0.3">
      <c r="A236" s="133"/>
      <c r="B236" s="133"/>
      <c r="C236" s="133"/>
      <c r="D236" s="22" t="s">
        <v>21</v>
      </c>
      <c r="E236" s="23">
        <v>43512</v>
      </c>
      <c r="F236" s="23">
        <v>43147</v>
      </c>
      <c r="G236" s="24" t="s">
        <v>77</v>
      </c>
      <c r="H236" s="76" t="s">
        <v>477</v>
      </c>
      <c r="I236" s="202" t="s">
        <v>24</v>
      </c>
      <c r="J236" s="168">
        <v>6600</v>
      </c>
      <c r="K236" s="135">
        <v>85800</v>
      </c>
      <c r="L236" s="27">
        <v>13</v>
      </c>
      <c r="M236" s="28">
        <f t="shared" si="21"/>
        <v>85800</v>
      </c>
      <c r="N236" s="28"/>
      <c r="O236" s="28"/>
      <c r="P236" s="28"/>
      <c r="Q236" s="21">
        <f t="shared" si="25"/>
        <v>13</v>
      </c>
      <c r="R236" s="166">
        <f t="shared" si="26"/>
        <v>85800</v>
      </c>
      <c r="S236" s="204">
        <f t="shared" si="27"/>
        <v>6600</v>
      </c>
      <c r="T236" s="169"/>
      <c r="U236" s="167">
        <f t="shared" si="22"/>
        <v>0</v>
      </c>
      <c r="V236" s="82">
        <f t="shared" si="23"/>
        <v>13</v>
      </c>
      <c r="W236" s="155">
        <f t="shared" si="24"/>
        <v>85800</v>
      </c>
    </row>
    <row r="237" spans="1:23" ht="15.75" thickBot="1" x14ac:dyDescent="0.3">
      <c r="D237" s="22" t="s">
        <v>21</v>
      </c>
      <c r="E237" s="23">
        <v>43512</v>
      </c>
      <c r="F237" s="23">
        <v>43147</v>
      </c>
      <c r="G237" s="24" t="s">
        <v>478</v>
      </c>
      <c r="H237" s="76" t="s">
        <v>479</v>
      </c>
      <c r="I237" s="202" t="s">
        <v>24</v>
      </c>
      <c r="J237" s="168">
        <v>6600</v>
      </c>
      <c r="K237" s="135">
        <v>72600</v>
      </c>
      <c r="L237" s="27">
        <v>11</v>
      </c>
      <c r="M237" s="28">
        <f t="shared" si="21"/>
        <v>72600</v>
      </c>
      <c r="N237" s="28"/>
      <c r="O237" s="28"/>
      <c r="P237" s="28"/>
      <c r="Q237" s="21">
        <f t="shared" si="25"/>
        <v>11</v>
      </c>
      <c r="R237" s="166">
        <f t="shared" si="26"/>
        <v>72600</v>
      </c>
      <c r="S237" s="204">
        <f t="shared" si="27"/>
        <v>6600</v>
      </c>
      <c r="T237" s="169"/>
      <c r="U237" s="167">
        <f t="shared" si="22"/>
        <v>0</v>
      </c>
      <c r="V237" s="82">
        <f t="shared" si="23"/>
        <v>11</v>
      </c>
      <c r="W237" s="155">
        <f t="shared" si="24"/>
        <v>72600</v>
      </c>
    </row>
    <row r="238" spans="1:23" ht="15.75" thickBot="1" x14ac:dyDescent="0.3">
      <c r="D238" s="22" t="s">
        <v>21</v>
      </c>
      <c r="E238" s="23">
        <v>43801</v>
      </c>
      <c r="F238" s="23">
        <v>43801</v>
      </c>
      <c r="G238" s="24" t="s">
        <v>480</v>
      </c>
      <c r="H238" s="76" t="s">
        <v>481</v>
      </c>
      <c r="I238" s="202" t="s">
        <v>24</v>
      </c>
      <c r="J238" s="168">
        <v>3500</v>
      </c>
      <c r="K238" s="135">
        <v>70000</v>
      </c>
      <c r="L238" s="27">
        <v>12</v>
      </c>
      <c r="M238" s="28">
        <f t="shared" si="21"/>
        <v>42000</v>
      </c>
      <c r="N238" s="28"/>
      <c r="O238" s="28"/>
      <c r="P238" s="28"/>
      <c r="Q238" s="21">
        <f t="shared" si="25"/>
        <v>12</v>
      </c>
      <c r="R238" s="166">
        <f t="shared" si="26"/>
        <v>42000</v>
      </c>
      <c r="S238" s="204">
        <f t="shared" si="27"/>
        <v>3500</v>
      </c>
      <c r="T238" s="169">
        <v>2</v>
      </c>
      <c r="U238" s="167">
        <f t="shared" si="22"/>
        <v>7000</v>
      </c>
      <c r="V238" s="82">
        <f t="shared" si="23"/>
        <v>10</v>
      </c>
      <c r="W238" s="155">
        <f t="shared" si="24"/>
        <v>35000</v>
      </c>
    </row>
    <row r="239" spans="1:23" ht="15.75" thickBot="1" x14ac:dyDescent="0.3">
      <c r="D239" s="22" t="s">
        <v>21</v>
      </c>
      <c r="E239" s="23">
        <v>43504</v>
      </c>
      <c r="F239" s="23">
        <v>42774</v>
      </c>
      <c r="G239" s="24" t="s">
        <v>482</v>
      </c>
      <c r="H239" s="76" t="s">
        <v>483</v>
      </c>
      <c r="I239" s="202" t="s">
        <v>24</v>
      </c>
      <c r="J239" s="168">
        <v>400</v>
      </c>
      <c r="K239" s="135">
        <v>1600</v>
      </c>
      <c r="L239" s="27">
        <v>4</v>
      </c>
      <c r="M239" s="28">
        <f t="shared" si="21"/>
        <v>1600</v>
      </c>
      <c r="N239" s="28"/>
      <c r="O239" s="28"/>
      <c r="P239" s="28"/>
      <c r="Q239" s="21">
        <f t="shared" si="25"/>
        <v>4</v>
      </c>
      <c r="R239" s="166">
        <f t="shared" si="26"/>
        <v>1600</v>
      </c>
      <c r="S239" s="204">
        <f t="shared" si="27"/>
        <v>400</v>
      </c>
      <c r="T239" s="169"/>
      <c r="U239" s="167">
        <f t="shared" si="22"/>
        <v>0</v>
      </c>
      <c r="V239" s="82">
        <f t="shared" si="23"/>
        <v>4</v>
      </c>
      <c r="W239" s="155">
        <f t="shared" si="24"/>
        <v>1600</v>
      </c>
    </row>
    <row r="240" spans="1:23" ht="15.75" thickBot="1" x14ac:dyDescent="0.3">
      <c r="D240" s="22" t="s">
        <v>21</v>
      </c>
      <c r="E240" s="23">
        <v>43504</v>
      </c>
      <c r="F240" s="23">
        <v>42774</v>
      </c>
      <c r="G240" s="24" t="s">
        <v>484</v>
      </c>
      <c r="H240" s="76" t="s">
        <v>485</v>
      </c>
      <c r="I240" s="202" t="s">
        <v>24</v>
      </c>
      <c r="J240" s="186">
        <v>800</v>
      </c>
      <c r="K240" s="135">
        <v>1600</v>
      </c>
      <c r="L240" s="27">
        <v>2</v>
      </c>
      <c r="M240" s="28">
        <f t="shared" si="21"/>
        <v>1600</v>
      </c>
      <c r="N240" s="28"/>
      <c r="O240" s="28"/>
      <c r="P240" s="28"/>
      <c r="Q240" s="21">
        <f t="shared" si="25"/>
        <v>2</v>
      </c>
      <c r="R240" s="166">
        <f t="shared" si="26"/>
        <v>1600</v>
      </c>
      <c r="S240" s="204">
        <f t="shared" si="27"/>
        <v>800</v>
      </c>
      <c r="T240" s="169"/>
      <c r="U240" s="167">
        <f t="shared" si="22"/>
        <v>0</v>
      </c>
      <c r="V240" s="82">
        <f t="shared" si="23"/>
        <v>2</v>
      </c>
      <c r="W240" s="155">
        <f t="shared" si="24"/>
        <v>1600</v>
      </c>
    </row>
    <row r="241" spans="4:23" ht="15.75" thickBot="1" x14ac:dyDescent="0.3">
      <c r="D241" s="22" t="s">
        <v>21</v>
      </c>
      <c r="E241" s="23">
        <v>43504</v>
      </c>
      <c r="F241" s="23">
        <v>42774</v>
      </c>
      <c r="G241" s="24" t="s">
        <v>486</v>
      </c>
      <c r="H241" s="76" t="s">
        <v>487</v>
      </c>
      <c r="I241" s="202" t="s">
        <v>24</v>
      </c>
      <c r="J241" s="168">
        <v>900</v>
      </c>
      <c r="K241" s="135">
        <v>900</v>
      </c>
      <c r="L241" s="27">
        <v>1</v>
      </c>
      <c r="M241" s="28">
        <f t="shared" si="21"/>
        <v>900</v>
      </c>
      <c r="N241" s="28"/>
      <c r="O241" s="28"/>
      <c r="P241" s="28"/>
      <c r="Q241" s="21">
        <f t="shared" si="25"/>
        <v>1</v>
      </c>
      <c r="R241" s="166">
        <f t="shared" si="26"/>
        <v>900</v>
      </c>
      <c r="S241" s="204">
        <f t="shared" si="27"/>
        <v>900</v>
      </c>
      <c r="T241" s="169"/>
      <c r="U241" s="167">
        <f t="shared" si="22"/>
        <v>0</v>
      </c>
      <c r="V241" s="82">
        <f t="shared" si="23"/>
        <v>1</v>
      </c>
      <c r="W241" s="155">
        <f t="shared" si="24"/>
        <v>900</v>
      </c>
    </row>
    <row r="242" spans="4:23" ht="15.75" thickBot="1" x14ac:dyDescent="0.3">
      <c r="D242" s="22" t="s">
        <v>21</v>
      </c>
      <c r="E242" s="23">
        <v>43504</v>
      </c>
      <c r="F242" s="23">
        <v>42774</v>
      </c>
      <c r="G242" s="24" t="s">
        <v>488</v>
      </c>
      <c r="H242" s="76" t="s">
        <v>489</v>
      </c>
      <c r="I242" s="202" t="s">
        <v>24</v>
      </c>
      <c r="J242" s="168">
        <v>1300</v>
      </c>
      <c r="K242" s="135">
        <v>1300</v>
      </c>
      <c r="L242" s="27">
        <v>1</v>
      </c>
      <c r="M242" s="28">
        <f t="shared" si="21"/>
        <v>1300</v>
      </c>
      <c r="N242" s="28"/>
      <c r="O242" s="28"/>
      <c r="P242" s="28"/>
      <c r="Q242" s="21">
        <f t="shared" si="25"/>
        <v>1</v>
      </c>
      <c r="R242" s="166">
        <f t="shared" si="26"/>
        <v>1300</v>
      </c>
      <c r="S242" s="204">
        <f t="shared" si="27"/>
        <v>1300</v>
      </c>
      <c r="T242" s="169"/>
      <c r="U242" s="167">
        <f t="shared" si="22"/>
        <v>0</v>
      </c>
      <c r="V242" s="82">
        <f t="shared" si="23"/>
        <v>1</v>
      </c>
      <c r="W242" s="155">
        <f t="shared" si="24"/>
        <v>1300</v>
      </c>
    </row>
    <row r="243" spans="4:23" ht="15.75" thickBot="1" x14ac:dyDescent="0.3">
      <c r="D243" s="22" t="s">
        <v>21</v>
      </c>
      <c r="E243" s="23">
        <v>43504</v>
      </c>
      <c r="F243" s="23">
        <v>42774</v>
      </c>
      <c r="G243" s="24" t="s">
        <v>490</v>
      </c>
      <c r="H243" s="76" t="s">
        <v>491</v>
      </c>
      <c r="I243" s="202" t="s">
        <v>24</v>
      </c>
      <c r="J243" s="168">
        <v>900</v>
      </c>
      <c r="K243" s="135">
        <v>900</v>
      </c>
      <c r="L243" s="27">
        <v>1</v>
      </c>
      <c r="M243" s="28">
        <f t="shared" si="21"/>
        <v>900</v>
      </c>
      <c r="N243" s="28"/>
      <c r="O243" s="28"/>
      <c r="P243" s="28"/>
      <c r="Q243" s="21">
        <f t="shared" si="25"/>
        <v>1</v>
      </c>
      <c r="R243" s="166">
        <f t="shared" si="26"/>
        <v>900</v>
      </c>
      <c r="S243" s="204">
        <f t="shared" si="27"/>
        <v>900</v>
      </c>
      <c r="T243" s="169"/>
      <c r="U243" s="167">
        <f t="shared" si="22"/>
        <v>0</v>
      </c>
      <c r="V243" s="82">
        <f t="shared" si="23"/>
        <v>1</v>
      </c>
      <c r="W243" s="155">
        <f t="shared" si="24"/>
        <v>900</v>
      </c>
    </row>
    <row r="244" spans="4:23" ht="15.75" thickBot="1" x14ac:dyDescent="0.3">
      <c r="D244" s="31" t="s">
        <v>21</v>
      </c>
      <c r="E244" s="32">
        <v>43504</v>
      </c>
      <c r="F244" s="32">
        <v>42774</v>
      </c>
      <c r="G244" s="33" t="s">
        <v>492</v>
      </c>
      <c r="H244" s="59" t="s">
        <v>493</v>
      </c>
      <c r="I244" s="203" t="s">
        <v>24</v>
      </c>
      <c r="J244" s="171">
        <v>600</v>
      </c>
      <c r="K244" s="134">
        <v>600</v>
      </c>
      <c r="L244" s="35">
        <v>1</v>
      </c>
      <c r="M244" s="36">
        <f t="shared" si="21"/>
        <v>600</v>
      </c>
      <c r="N244" s="36"/>
      <c r="O244" s="36"/>
      <c r="P244" s="36"/>
      <c r="Q244" s="21">
        <f t="shared" si="25"/>
        <v>1</v>
      </c>
      <c r="R244" s="166">
        <f t="shared" si="26"/>
        <v>600</v>
      </c>
      <c r="S244" s="198">
        <f t="shared" si="27"/>
        <v>600</v>
      </c>
      <c r="T244" s="172"/>
      <c r="U244" s="167">
        <f t="shared" si="22"/>
        <v>0</v>
      </c>
      <c r="V244" s="200">
        <f t="shared" si="23"/>
        <v>1</v>
      </c>
      <c r="W244" s="156">
        <f t="shared" si="24"/>
        <v>600</v>
      </c>
    </row>
    <row r="245" spans="4:23" ht="15.75" hidden="1" thickBot="1" x14ac:dyDescent="0.3">
      <c r="D245" s="37" t="s">
        <v>21</v>
      </c>
      <c r="E245" s="37">
        <v>43504</v>
      </c>
      <c r="F245" s="37"/>
      <c r="G245" s="38" t="s">
        <v>494</v>
      </c>
      <c r="H245" s="60" t="s">
        <v>495</v>
      </c>
      <c r="I245" s="39" t="s">
        <v>24</v>
      </c>
      <c r="J245" s="58">
        <v>1500</v>
      </c>
      <c r="K245" s="58">
        <v>0</v>
      </c>
      <c r="L245" s="42">
        <v>0</v>
      </c>
      <c r="M245" s="42">
        <f t="shared" si="21"/>
        <v>0</v>
      </c>
      <c r="N245" s="42"/>
      <c r="O245" s="42"/>
      <c r="P245" s="42"/>
      <c r="Q245" s="21">
        <f t="shared" si="25"/>
        <v>0</v>
      </c>
      <c r="R245" s="21">
        <f t="shared" si="26"/>
        <v>0</v>
      </c>
      <c r="S245" s="157">
        <v>0</v>
      </c>
      <c r="T245" s="157"/>
      <c r="U245" s="154">
        <f t="shared" si="22"/>
        <v>0</v>
      </c>
      <c r="V245" s="157">
        <f t="shared" si="23"/>
        <v>0</v>
      </c>
      <c r="W245" s="157">
        <f t="shared" si="24"/>
        <v>0</v>
      </c>
    </row>
    <row r="246" spans="4:23" ht="15.75" thickBot="1" x14ac:dyDescent="0.3">
      <c r="D246" s="14" t="s">
        <v>21</v>
      </c>
      <c r="E246" s="15">
        <v>43504</v>
      </c>
      <c r="F246" s="15">
        <v>42774</v>
      </c>
      <c r="G246" s="16" t="s">
        <v>496</v>
      </c>
      <c r="H246" s="101" t="s">
        <v>497</v>
      </c>
      <c r="I246" s="195" t="s">
        <v>24</v>
      </c>
      <c r="J246" s="175">
        <v>800</v>
      </c>
      <c r="K246" s="47">
        <v>6400</v>
      </c>
      <c r="L246" s="20">
        <v>8</v>
      </c>
      <c r="M246" s="21">
        <f t="shared" si="21"/>
        <v>6400</v>
      </c>
      <c r="N246" s="21"/>
      <c r="O246" s="21"/>
      <c r="P246" s="21"/>
      <c r="Q246" s="21">
        <f t="shared" si="25"/>
        <v>8</v>
      </c>
      <c r="R246" s="166">
        <f t="shared" si="26"/>
        <v>6400</v>
      </c>
      <c r="S246" s="197">
        <f t="shared" si="27"/>
        <v>800</v>
      </c>
      <c r="T246" s="176"/>
      <c r="U246" s="167">
        <f t="shared" si="22"/>
        <v>0</v>
      </c>
      <c r="V246" s="199">
        <f t="shared" si="23"/>
        <v>8</v>
      </c>
      <c r="W246" s="154">
        <f t="shared" si="24"/>
        <v>6400</v>
      </c>
    </row>
    <row r="247" spans="4:23" ht="15.75" thickBot="1" x14ac:dyDescent="0.3">
      <c r="D247" s="22" t="s">
        <v>21</v>
      </c>
      <c r="E247" s="23">
        <v>43504</v>
      </c>
      <c r="F247" s="23">
        <v>42774</v>
      </c>
      <c r="G247" s="24" t="s">
        <v>498</v>
      </c>
      <c r="H247" s="76" t="s">
        <v>499</v>
      </c>
      <c r="I247" s="202" t="s">
        <v>24</v>
      </c>
      <c r="J247" s="168">
        <v>800</v>
      </c>
      <c r="K247" s="135">
        <v>800</v>
      </c>
      <c r="L247" s="27">
        <v>1</v>
      </c>
      <c r="M247" s="28">
        <f t="shared" si="21"/>
        <v>800</v>
      </c>
      <c r="N247" s="28"/>
      <c r="O247" s="28"/>
      <c r="P247" s="28"/>
      <c r="Q247" s="21">
        <f t="shared" si="25"/>
        <v>1</v>
      </c>
      <c r="R247" s="166">
        <f t="shared" si="26"/>
        <v>800</v>
      </c>
      <c r="S247" s="204">
        <f t="shared" si="27"/>
        <v>800</v>
      </c>
      <c r="T247" s="169"/>
      <c r="U247" s="167">
        <f t="shared" si="22"/>
        <v>0</v>
      </c>
      <c r="V247" s="82">
        <f t="shared" si="23"/>
        <v>1</v>
      </c>
      <c r="W247" s="155">
        <f t="shared" si="24"/>
        <v>800</v>
      </c>
    </row>
    <row r="248" spans="4:23" ht="15.75" thickBot="1" x14ac:dyDescent="0.3">
      <c r="D248" s="22" t="s">
        <v>21</v>
      </c>
      <c r="E248" s="23">
        <v>43504</v>
      </c>
      <c r="F248" s="23">
        <v>42774</v>
      </c>
      <c r="G248" s="24" t="s">
        <v>500</v>
      </c>
      <c r="H248" s="76" t="s">
        <v>499</v>
      </c>
      <c r="I248" s="202" t="s">
        <v>24</v>
      </c>
      <c r="J248" s="168">
        <v>800</v>
      </c>
      <c r="K248" s="135">
        <v>800</v>
      </c>
      <c r="L248" s="27">
        <v>1</v>
      </c>
      <c r="M248" s="28">
        <f t="shared" si="21"/>
        <v>800</v>
      </c>
      <c r="N248" s="28"/>
      <c r="O248" s="28"/>
      <c r="P248" s="28"/>
      <c r="Q248" s="21">
        <f t="shared" si="25"/>
        <v>1</v>
      </c>
      <c r="R248" s="166">
        <f t="shared" si="26"/>
        <v>800</v>
      </c>
      <c r="S248" s="204">
        <f t="shared" si="27"/>
        <v>800</v>
      </c>
      <c r="T248" s="169"/>
      <c r="U248" s="167">
        <f t="shared" si="22"/>
        <v>0</v>
      </c>
      <c r="V248" s="82">
        <f t="shared" si="23"/>
        <v>1</v>
      </c>
      <c r="W248" s="155">
        <f t="shared" si="24"/>
        <v>800</v>
      </c>
    </row>
    <row r="249" spans="4:23" ht="15.75" thickBot="1" x14ac:dyDescent="0.3">
      <c r="D249" s="22" t="s">
        <v>21</v>
      </c>
      <c r="E249" s="23">
        <v>43504</v>
      </c>
      <c r="F249" s="23">
        <v>42774</v>
      </c>
      <c r="G249" s="24" t="s">
        <v>501</v>
      </c>
      <c r="H249" s="76" t="s">
        <v>502</v>
      </c>
      <c r="I249" s="202" t="s">
        <v>24</v>
      </c>
      <c r="J249" s="168">
        <v>740</v>
      </c>
      <c r="K249" s="135">
        <v>3700</v>
      </c>
      <c r="L249" s="27">
        <v>5</v>
      </c>
      <c r="M249" s="28">
        <f t="shared" si="21"/>
        <v>3700</v>
      </c>
      <c r="N249" s="28"/>
      <c r="O249" s="28"/>
      <c r="P249" s="28"/>
      <c r="Q249" s="21">
        <f t="shared" si="25"/>
        <v>5</v>
      </c>
      <c r="R249" s="166">
        <f t="shared" si="26"/>
        <v>3700</v>
      </c>
      <c r="S249" s="204">
        <f t="shared" si="27"/>
        <v>740</v>
      </c>
      <c r="T249" s="169"/>
      <c r="U249" s="167">
        <f t="shared" si="22"/>
        <v>0</v>
      </c>
      <c r="V249" s="82">
        <f t="shared" si="23"/>
        <v>5</v>
      </c>
      <c r="W249" s="155">
        <f t="shared" si="24"/>
        <v>3700</v>
      </c>
    </row>
    <row r="250" spans="4:23" ht="15.75" thickBot="1" x14ac:dyDescent="0.3">
      <c r="D250" s="22" t="s">
        <v>21</v>
      </c>
      <c r="E250" s="23">
        <v>43504</v>
      </c>
      <c r="F250" s="23">
        <v>42774</v>
      </c>
      <c r="G250" s="24" t="s">
        <v>503</v>
      </c>
      <c r="H250" s="76" t="s">
        <v>504</v>
      </c>
      <c r="I250" s="202" t="s">
        <v>24</v>
      </c>
      <c r="J250" s="168">
        <v>1200</v>
      </c>
      <c r="K250" s="135">
        <v>2400</v>
      </c>
      <c r="L250" s="27">
        <v>2</v>
      </c>
      <c r="M250" s="28">
        <f t="shared" si="21"/>
        <v>2400</v>
      </c>
      <c r="N250" s="28"/>
      <c r="O250" s="28"/>
      <c r="P250" s="28"/>
      <c r="Q250" s="21">
        <f t="shared" si="25"/>
        <v>2</v>
      </c>
      <c r="R250" s="166">
        <f t="shared" si="26"/>
        <v>2400</v>
      </c>
      <c r="S250" s="204">
        <f t="shared" si="27"/>
        <v>1200</v>
      </c>
      <c r="T250" s="169"/>
      <c r="U250" s="167">
        <f t="shared" si="22"/>
        <v>0</v>
      </c>
      <c r="V250" s="82">
        <f t="shared" si="23"/>
        <v>2</v>
      </c>
      <c r="W250" s="155">
        <f t="shared" si="24"/>
        <v>2400</v>
      </c>
    </row>
    <row r="251" spans="4:23" ht="15.75" thickBot="1" x14ac:dyDescent="0.3">
      <c r="D251" s="31" t="s">
        <v>21</v>
      </c>
      <c r="E251" s="32">
        <v>43504</v>
      </c>
      <c r="F251" s="32">
        <v>42774</v>
      </c>
      <c r="G251" s="33" t="s">
        <v>505</v>
      </c>
      <c r="H251" s="59" t="s">
        <v>506</v>
      </c>
      <c r="I251" s="203" t="s">
        <v>24</v>
      </c>
      <c r="J251" s="171">
        <v>750</v>
      </c>
      <c r="K251" s="134">
        <v>1500</v>
      </c>
      <c r="L251" s="35">
        <v>2</v>
      </c>
      <c r="M251" s="36">
        <f t="shared" si="21"/>
        <v>1500</v>
      </c>
      <c r="N251" s="36"/>
      <c r="O251" s="36"/>
      <c r="P251" s="36"/>
      <c r="Q251" s="21">
        <f t="shared" si="25"/>
        <v>2</v>
      </c>
      <c r="R251" s="166">
        <f t="shared" si="26"/>
        <v>1500</v>
      </c>
      <c r="S251" s="198">
        <f t="shared" si="27"/>
        <v>750</v>
      </c>
      <c r="T251" s="172"/>
      <c r="U251" s="167">
        <f t="shared" si="22"/>
        <v>0</v>
      </c>
      <c r="V251" s="200">
        <f t="shared" si="23"/>
        <v>2</v>
      </c>
      <c r="W251" s="156">
        <f t="shared" si="24"/>
        <v>1500</v>
      </c>
    </row>
    <row r="252" spans="4:23" ht="30" customHeight="1" thickBot="1" x14ac:dyDescent="0.3">
      <c r="D252" s="37" t="s">
        <v>21</v>
      </c>
      <c r="E252" s="37">
        <v>43504</v>
      </c>
      <c r="F252" s="37">
        <v>42774</v>
      </c>
      <c r="G252" s="38" t="s">
        <v>507</v>
      </c>
      <c r="H252" s="60" t="s">
        <v>508</v>
      </c>
      <c r="I252" s="39" t="s">
        <v>24</v>
      </c>
      <c r="J252" s="58">
        <v>2900</v>
      </c>
      <c r="K252" s="58">
        <v>0</v>
      </c>
      <c r="L252" s="42">
        <v>0</v>
      </c>
      <c r="M252" s="42">
        <f t="shared" si="21"/>
        <v>0</v>
      </c>
      <c r="N252" s="42"/>
      <c r="O252" s="42"/>
      <c r="P252" s="42"/>
      <c r="Q252" s="21">
        <f t="shared" si="25"/>
        <v>0</v>
      </c>
      <c r="R252" s="21">
        <f t="shared" si="26"/>
        <v>0</v>
      </c>
      <c r="S252" s="157">
        <v>0</v>
      </c>
      <c r="T252" s="157"/>
      <c r="U252" s="154">
        <f t="shared" si="22"/>
        <v>0</v>
      </c>
      <c r="V252" s="157">
        <f t="shared" si="23"/>
        <v>0</v>
      </c>
      <c r="W252" s="157">
        <f t="shared" si="24"/>
        <v>0</v>
      </c>
    </row>
    <row r="253" spans="4:23" ht="15.75" thickBot="1" x14ac:dyDescent="0.3">
      <c r="D253" s="14" t="s">
        <v>21</v>
      </c>
      <c r="E253" s="15">
        <v>43504</v>
      </c>
      <c r="F253" s="15">
        <v>42774</v>
      </c>
      <c r="G253" s="16" t="s">
        <v>509</v>
      </c>
      <c r="H253" s="101" t="s">
        <v>510</v>
      </c>
      <c r="I253" s="195" t="s">
        <v>24</v>
      </c>
      <c r="J253" s="175">
        <v>2900</v>
      </c>
      <c r="K253" s="47">
        <v>5800</v>
      </c>
      <c r="L253" s="20">
        <v>2</v>
      </c>
      <c r="M253" s="21">
        <f t="shared" si="21"/>
        <v>5800</v>
      </c>
      <c r="N253" s="21"/>
      <c r="O253" s="21"/>
      <c r="P253" s="21"/>
      <c r="Q253" s="21">
        <f t="shared" si="25"/>
        <v>2</v>
      </c>
      <c r="R253" s="166">
        <f t="shared" si="26"/>
        <v>5800</v>
      </c>
      <c r="S253" s="197">
        <f t="shared" si="27"/>
        <v>2900</v>
      </c>
      <c r="T253" s="176"/>
      <c r="U253" s="167">
        <f t="shared" si="22"/>
        <v>0</v>
      </c>
      <c r="V253" s="199">
        <f t="shared" si="23"/>
        <v>2</v>
      </c>
      <c r="W253" s="154">
        <f t="shared" si="24"/>
        <v>5800</v>
      </c>
    </row>
    <row r="254" spans="4:23" ht="15.75" thickBot="1" x14ac:dyDescent="0.3">
      <c r="D254" s="22" t="s">
        <v>21</v>
      </c>
      <c r="E254" s="23">
        <v>43504</v>
      </c>
      <c r="F254" s="23">
        <v>42782</v>
      </c>
      <c r="G254" s="24" t="s">
        <v>511</v>
      </c>
      <c r="H254" s="76" t="s">
        <v>512</v>
      </c>
      <c r="I254" s="202" t="s">
        <v>24</v>
      </c>
      <c r="J254" s="168">
        <v>2900</v>
      </c>
      <c r="K254" s="135">
        <v>2900</v>
      </c>
      <c r="L254" s="27">
        <v>1</v>
      </c>
      <c r="M254" s="28">
        <f t="shared" si="21"/>
        <v>2900</v>
      </c>
      <c r="N254" s="28"/>
      <c r="O254" s="28"/>
      <c r="P254" s="28"/>
      <c r="Q254" s="21">
        <f t="shared" si="25"/>
        <v>1</v>
      </c>
      <c r="R254" s="166">
        <f t="shared" si="26"/>
        <v>2900</v>
      </c>
      <c r="S254" s="204">
        <f t="shared" si="27"/>
        <v>2900</v>
      </c>
      <c r="T254" s="169"/>
      <c r="U254" s="167">
        <f t="shared" si="22"/>
        <v>0</v>
      </c>
      <c r="V254" s="82">
        <f t="shared" si="23"/>
        <v>1</v>
      </c>
      <c r="W254" s="155">
        <f t="shared" si="24"/>
        <v>2900</v>
      </c>
    </row>
    <row r="255" spans="4:23" ht="15.75" thickBot="1" x14ac:dyDescent="0.3">
      <c r="D255" s="31" t="s">
        <v>21</v>
      </c>
      <c r="E255" s="32">
        <v>43504</v>
      </c>
      <c r="F255" s="32">
        <v>42782</v>
      </c>
      <c r="G255" s="33" t="s">
        <v>513</v>
      </c>
      <c r="H255" s="59" t="s">
        <v>514</v>
      </c>
      <c r="I255" s="203" t="s">
        <v>24</v>
      </c>
      <c r="J255" s="171">
        <v>3100</v>
      </c>
      <c r="K255" s="134">
        <v>9300</v>
      </c>
      <c r="L255" s="35">
        <v>3</v>
      </c>
      <c r="M255" s="36">
        <f t="shared" si="21"/>
        <v>9300</v>
      </c>
      <c r="N255" s="36"/>
      <c r="O255" s="36"/>
      <c r="P255" s="36"/>
      <c r="Q255" s="21">
        <f t="shared" si="25"/>
        <v>3</v>
      </c>
      <c r="R255" s="166">
        <f t="shared" si="26"/>
        <v>9300</v>
      </c>
      <c r="S255" s="198">
        <f t="shared" si="27"/>
        <v>3100</v>
      </c>
      <c r="T255" s="172"/>
      <c r="U255" s="167">
        <f t="shared" si="22"/>
        <v>0</v>
      </c>
      <c r="V255" s="200">
        <f t="shared" si="23"/>
        <v>3</v>
      </c>
      <c r="W255" s="156">
        <f t="shared" si="24"/>
        <v>9300</v>
      </c>
    </row>
    <row r="256" spans="4:23" ht="15.75" hidden="1" thickBot="1" x14ac:dyDescent="0.3">
      <c r="D256" s="37" t="s">
        <v>21</v>
      </c>
      <c r="E256" s="37">
        <v>43804</v>
      </c>
      <c r="F256" s="37"/>
      <c r="G256" s="38" t="s">
        <v>515</v>
      </c>
      <c r="H256" s="60" t="s">
        <v>516</v>
      </c>
      <c r="I256" s="39" t="s">
        <v>24</v>
      </c>
      <c r="J256" s="58">
        <v>5148</v>
      </c>
      <c r="K256" s="58">
        <v>0</v>
      </c>
      <c r="L256" s="42">
        <v>0</v>
      </c>
      <c r="M256" s="42">
        <f t="shared" si="21"/>
        <v>0</v>
      </c>
      <c r="N256" s="42"/>
      <c r="O256" s="42"/>
      <c r="P256" s="42"/>
      <c r="Q256" s="21">
        <f t="shared" si="25"/>
        <v>0</v>
      </c>
      <c r="R256" s="21">
        <f t="shared" si="26"/>
        <v>0</v>
      </c>
      <c r="S256" s="157">
        <v>0</v>
      </c>
      <c r="T256" s="157"/>
      <c r="U256" s="154">
        <f t="shared" si="22"/>
        <v>0</v>
      </c>
      <c r="V256" s="157">
        <f t="shared" si="23"/>
        <v>0</v>
      </c>
      <c r="W256" s="157">
        <f t="shared" si="24"/>
        <v>0</v>
      </c>
    </row>
    <row r="257" spans="4:23" ht="15.75" thickBot="1" x14ac:dyDescent="0.3">
      <c r="D257" s="14" t="s">
        <v>21</v>
      </c>
      <c r="E257" s="15">
        <v>43804</v>
      </c>
      <c r="F257" s="15">
        <v>42782</v>
      </c>
      <c r="G257" s="16" t="s">
        <v>517</v>
      </c>
      <c r="H257" s="101" t="s">
        <v>518</v>
      </c>
      <c r="I257" s="195" t="s">
        <v>24</v>
      </c>
      <c r="J257" s="175">
        <v>5148</v>
      </c>
      <c r="K257" s="47">
        <v>15444</v>
      </c>
      <c r="L257" s="20">
        <v>3</v>
      </c>
      <c r="M257" s="21">
        <f t="shared" si="21"/>
        <v>15444</v>
      </c>
      <c r="N257" s="21"/>
      <c r="O257" s="21"/>
      <c r="P257" s="21"/>
      <c r="Q257" s="21">
        <f t="shared" si="25"/>
        <v>3</v>
      </c>
      <c r="R257" s="166">
        <f t="shared" si="26"/>
        <v>15444</v>
      </c>
      <c r="S257" s="197">
        <f t="shared" si="27"/>
        <v>5148</v>
      </c>
      <c r="T257" s="176"/>
      <c r="U257" s="167">
        <f t="shared" si="22"/>
        <v>0</v>
      </c>
      <c r="V257" s="199">
        <f t="shared" si="23"/>
        <v>3</v>
      </c>
      <c r="W257" s="154">
        <f t="shared" si="24"/>
        <v>15444</v>
      </c>
    </row>
    <row r="258" spans="4:23" ht="15.75" thickBot="1" x14ac:dyDescent="0.3">
      <c r="D258" s="74" t="s">
        <v>21</v>
      </c>
      <c r="E258" s="75">
        <v>43804</v>
      </c>
      <c r="F258" s="75">
        <v>42782</v>
      </c>
      <c r="G258" s="76" t="s">
        <v>519</v>
      </c>
      <c r="H258" s="76" t="s">
        <v>520</v>
      </c>
      <c r="I258" s="205" t="s">
        <v>24</v>
      </c>
      <c r="J258" s="180">
        <v>5148</v>
      </c>
      <c r="K258" s="136">
        <v>20592</v>
      </c>
      <c r="L258" s="27">
        <v>4</v>
      </c>
      <c r="M258" s="28">
        <f t="shared" si="21"/>
        <v>20592</v>
      </c>
      <c r="N258" s="28"/>
      <c r="O258" s="28"/>
      <c r="P258" s="28"/>
      <c r="Q258" s="21">
        <f t="shared" si="25"/>
        <v>4</v>
      </c>
      <c r="R258" s="166">
        <f t="shared" si="26"/>
        <v>20592</v>
      </c>
      <c r="S258" s="204">
        <f t="shared" si="27"/>
        <v>5148</v>
      </c>
      <c r="T258" s="169"/>
      <c r="U258" s="167">
        <f t="shared" si="22"/>
        <v>0</v>
      </c>
      <c r="V258" s="82">
        <f t="shared" si="23"/>
        <v>4</v>
      </c>
      <c r="W258" s="155">
        <f t="shared" si="24"/>
        <v>20592</v>
      </c>
    </row>
    <row r="259" spans="4:23" ht="15.75" thickBot="1" x14ac:dyDescent="0.3">
      <c r="D259" s="74" t="s">
        <v>21</v>
      </c>
      <c r="E259" s="75">
        <v>43804</v>
      </c>
      <c r="F259" s="75">
        <v>42782</v>
      </c>
      <c r="G259" s="76" t="s">
        <v>521</v>
      </c>
      <c r="H259" s="76" t="s">
        <v>522</v>
      </c>
      <c r="I259" s="205" t="s">
        <v>24</v>
      </c>
      <c r="J259" s="180">
        <v>5148</v>
      </c>
      <c r="K259" s="136">
        <v>5148</v>
      </c>
      <c r="L259" s="27">
        <v>1</v>
      </c>
      <c r="M259" s="28">
        <f t="shared" si="21"/>
        <v>5148</v>
      </c>
      <c r="N259" s="28"/>
      <c r="O259" s="28"/>
      <c r="P259" s="28"/>
      <c r="Q259" s="21">
        <f t="shared" si="25"/>
        <v>1</v>
      </c>
      <c r="R259" s="166">
        <f t="shared" si="26"/>
        <v>5148</v>
      </c>
      <c r="S259" s="204">
        <f t="shared" si="27"/>
        <v>5148</v>
      </c>
      <c r="T259" s="169"/>
      <c r="U259" s="167">
        <f t="shared" si="22"/>
        <v>0</v>
      </c>
      <c r="V259" s="82">
        <f t="shared" si="23"/>
        <v>1</v>
      </c>
      <c r="W259" s="155">
        <f t="shared" si="24"/>
        <v>5148</v>
      </c>
    </row>
    <row r="260" spans="4:23" ht="15.75" thickBot="1" x14ac:dyDescent="0.3">
      <c r="D260" s="22" t="s">
        <v>21</v>
      </c>
      <c r="E260" s="23">
        <v>43504</v>
      </c>
      <c r="F260" s="23">
        <v>42782</v>
      </c>
      <c r="G260" s="24" t="s">
        <v>523</v>
      </c>
      <c r="H260" s="76" t="s">
        <v>524</v>
      </c>
      <c r="I260" s="202" t="s">
        <v>24</v>
      </c>
      <c r="J260" s="168">
        <v>2900</v>
      </c>
      <c r="K260" s="135">
        <v>2900</v>
      </c>
      <c r="L260" s="27">
        <v>1</v>
      </c>
      <c r="M260" s="28">
        <f t="shared" si="21"/>
        <v>2900</v>
      </c>
      <c r="N260" s="28"/>
      <c r="O260" s="28"/>
      <c r="P260" s="28"/>
      <c r="Q260" s="21">
        <f t="shared" si="25"/>
        <v>1</v>
      </c>
      <c r="R260" s="166">
        <f t="shared" si="26"/>
        <v>2900</v>
      </c>
      <c r="S260" s="204">
        <f t="shared" si="27"/>
        <v>2900</v>
      </c>
      <c r="T260" s="169"/>
      <c r="U260" s="167">
        <f t="shared" si="22"/>
        <v>0</v>
      </c>
      <c r="V260" s="82">
        <f t="shared" si="23"/>
        <v>1</v>
      </c>
      <c r="W260" s="155">
        <f t="shared" si="24"/>
        <v>2900</v>
      </c>
    </row>
    <row r="261" spans="4:23" ht="15.75" thickBot="1" x14ac:dyDescent="0.3">
      <c r="D261" s="22" t="s">
        <v>21</v>
      </c>
      <c r="E261" s="23">
        <v>43504</v>
      </c>
      <c r="F261" s="23">
        <v>42782</v>
      </c>
      <c r="G261" s="24" t="s">
        <v>525</v>
      </c>
      <c r="H261" s="76" t="s">
        <v>526</v>
      </c>
      <c r="I261" s="202" t="s">
        <v>24</v>
      </c>
      <c r="J261" s="168">
        <v>3700</v>
      </c>
      <c r="K261" s="135">
        <v>3700</v>
      </c>
      <c r="L261" s="27">
        <v>1</v>
      </c>
      <c r="M261" s="28">
        <f t="shared" si="21"/>
        <v>3700</v>
      </c>
      <c r="N261" s="28"/>
      <c r="O261" s="28"/>
      <c r="P261" s="28"/>
      <c r="Q261" s="21">
        <f t="shared" si="25"/>
        <v>1</v>
      </c>
      <c r="R261" s="166">
        <f t="shared" si="26"/>
        <v>3700</v>
      </c>
      <c r="S261" s="204">
        <f t="shared" si="27"/>
        <v>3700</v>
      </c>
      <c r="T261" s="169"/>
      <c r="U261" s="167">
        <f t="shared" si="22"/>
        <v>0</v>
      </c>
      <c r="V261" s="82">
        <f t="shared" si="23"/>
        <v>1</v>
      </c>
      <c r="W261" s="155">
        <f t="shared" si="24"/>
        <v>3700</v>
      </c>
    </row>
    <row r="262" spans="4:23" ht="15.75" thickBot="1" x14ac:dyDescent="0.3">
      <c r="D262" s="22" t="s">
        <v>21</v>
      </c>
      <c r="E262" s="23">
        <v>43504</v>
      </c>
      <c r="F262" s="23">
        <v>42782</v>
      </c>
      <c r="G262" s="24" t="s">
        <v>527</v>
      </c>
      <c r="H262" s="76" t="s">
        <v>528</v>
      </c>
      <c r="I262" s="202" t="s">
        <v>24</v>
      </c>
      <c r="J262" s="168">
        <v>4500</v>
      </c>
      <c r="K262" s="135">
        <v>4500</v>
      </c>
      <c r="L262" s="27">
        <v>1</v>
      </c>
      <c r="M262" s="28">
        <f t="shared" si="21"/>
        <v>4500</v>
      </c>
      <c r="N262" s="28"/>
      <c r="O262" s="28"/>
      <c r="P262" s="28"/>
      <c r="Q262" s="21">
        <f t="shared" si="25"/>
        <v>1</v>
      </c>
      <c r="R262" s="166">
        <f t="shared" si="26"/>
        <v>4500</v>
      </c>
      <c r="S262" s="204">
        <f t="shared" si="27"/>
        <v>4500</v>
      </c>
      <c r="T262" s="169"/>
      <c r="U262" s="167">
        <f t="shared" si="22"/>
        <v>0</v>
      </c>
      <c r="V262" s="82">
        <f t="shared" si="23"/>
        <v>1</v>
      </c>
      <c r="W262" s="155">
        <f t="shared" si="24"/>
        <v>4500</v>
      </c>
    </row>
    <row r="263" spans="4:23" ht="15.75" thickBot="1" x14ac:dyDescent="0.3">
      <c r="D263" s="74" t="s">
        <v>21</v>
      </c>
      <c r="E263" s="75">
        <v>43512</v>
      </c>
      <c r="F263" s="75">
        <v>42782</v>
      </c>
      <c r="G263" s="76" t="s">
        <v>529</v>
      </c>
      <c r="H263" s="76" t="s">
        <v>530</v>
      </c>
      <c r="I263" s="205" t="s">
        <v>24</v>
      </c>
      <c r="J263" s="180">
        <v>4000</v>
      </c>
      <c r="K263" s="136">
        <v>12000</v>
      </c>
      <c r="L263" s="27">
        <v>3</v>
      </c>
      <c r="M263" s="28">
        <f t="shared" si="21"/>
        <v>12000</v>
      </c>
      <c r="N263" s="28"/>
      <c r="O263" s="28"/>
      <c r="P263" s="28"/>
      <c r="Q263" s="21">
        <f t="shared" si="25"/>
        <v>3</v>
      </c>
      <c r="R263" s="166">
        <f t="shared" si="26"/>
        <v>12000</v>
      </c>
      <c r="S263" s="204">
        <f t="shared" si="27"/>
        <v>4000</v>
      </c>
      <c r="T263" s="169"/>
      <c r="U263" s="167">
        <f t="shared" si="22"/>
        <v>0</v>
      </c>
      <c r="V263" s="82">
        <f t="shared" si="23"/>
        <v>3</v>
      </c>
      <c r="W263" s="155">
        <f t="shared" si="24"/>
        <v>12000</v>
      </c>
    </row>
    <row r="264" spans="4:23" ht="15.75" thickBot="1" x14ac:dyDescent="0.3">
      <c r="D264" s="22" t="s">
        <v>21</v>
      </c>
      <c r="E264" s="23">
        <v>43504</v>
      </c>
      <c r="F264" s="23">
        <v>43512</v>
      </c>
      <c r="G264" s="24" t="s">
        <v>531</v>
      </c>
      <c r="H264" s="76" t="s">
        <v>532</v>
      </c>
      <c r="I264" s="202" t="s">
        <v>24</v>
      </c>
      <c r="J264" s="168">
        <v>3200</v>
      </c>
      <c r="K264" s="135">
        <v>3200</v>
      </c>
      <c r="L264" s="27">
        <v>1</v>
      </c>
      <c r="M264" s="28">
        <f t="shared" si="21"/>
        <v>3200</v>
      </c>
      <c r="N264" s="28"/>
      <c r="O264" s="28"/>
      <c r="P264" s="28"/>
      <c r="Q264" s="21">
        <f t="shared" si="25"/>
        <v>1</v>
      </c>
      <c r="R264" s="166">
        <f t="shared" si="26"/>
        <v>3200</v>
      </c>
      <c r="S264" s="204">
        <f t="shared" si="27"/>
        <v>3200</v>
      </c>
      <c r="T264" s="169"/>
      <c r="U264" s="167">
        <f t="shared" si="22"/>
        <v>0</v>
      </c>
      <c r="V264" s="82">
        <f t="shared" si="23"/>
        <v>1</v>
      </c>
      <c r="W264" s="155">
        <f t="shared" si="24"/>
        <v>3200</v>
      </c>
    </row>
    <row r="265" spans="4:23" ht="15.75" thickBot="1" x14ac:dyDescent="0.3">
      <c r="D265" s="74" t="s">
        <v>21</v>
      </c>
      <c r="E265" s="75">
        <v>44456</v>
      </c>
      <c r="F265" s="75">
        <v>43630</v>
      </c>
      <c r="G265" s="76" t="s">
        <v>533</v>
      </c>
      <c r="H265" s="61" t="s">
        <v>534</v>
      </c>
      <c r="I265" s="205" t="s">
        <v>24</v>
      </c>
      <c r="J265" s="181">
        <v>117.29153846153847</v>
      </c>
      <c r="K265" s="136">
        <v>12198.32</v>
      </c>
      <c r="L265" s="27">
        <v>17</v>
      </c>
      <c r="M265" s="28">
        <f t="shared" si="21"/>
        <v>1993.9561538461539</v>
      </c>
      <c r="N265" s="28"/>
      <c r="O265" s="28"/>
      <c r="P265" s="28"/>
      <c r="Q265" s="21">
        <f t="shared" si="25"/>
        <v>17</v>
      </c>
      <c r="R265" s="166">
        <f t="shared" si="26"/>
        <v>1993.9561538461539</v>
      </c>
      <c r="S265" s="204">
        <f t="shared" si="27"/>
        <v>117.29153846153847</v>
      </c>
      <c r="T265" s="169">
        <v>7</v>
      </c>
      <c r="U265" s="167">
        <f t="shared" si="22"/>
        <v>821.04076923076923</v>
      </c>
      <c r="V265" s="82">
        <f t="shared" si="23"/>
        <v>10</v>
      </c>
      <c r="W265" s="155">
        <f t="shared" si="24"/>
        <v>1172.9153846153847</v>
      </c>
    </row>
    <row r="266" spans="4:23" ht="15.75" thickBot="1" x14ac:dyDescent="0.3">
      <c r="D266" s="74" t="s">
        <v>21</v>
      </c>
      <c r="E266" s="75">
        <v>44456</v>
      </c>
      <c r="F266" s="75">
        <v>43630</v>
      </c>
      <c r="G266" s="76" t="s">
        <v>535</v>
      </c>
      <c r="H266" s="61" t="s">
        <v>536</v>
      </c>
      <c r="I266" s="205" t="s">
        <v>24</v>
      </c>
      <c r="J266" s="181">
        <v>46.517401392111367</v>
      </c>
      <c r="K266" s="136">
        <v>20049</v>
      </c>
      <c r="L266" s="27">
        <v>377</v>
      </c>
      <c r="M266" s="28">
        <f t="shared" si="21"/>
        <v>17537.060324825987</v>
      </c>
      <c r="N266" s="28"/>
      <c r="O266" s="28"/>
      <c r="P266" s="28"/>
      <c r="Q266" s="21">
        <f t="shared" si="25"/>
        <v>377</v>
      </c>
      <c r="R266" s="166">
        <f t="shared" si="26"/>
        <v>17537.060324825987</v>
      </c>
      <c r="S266" s="204">
        <f t="shared" si="27"/>
        <v>46.517401392111374</v>
      </c>
      <c r="T266" s="169">
        <v>8</v>
      </c>
      <c r="U266" s="167">
        <f t="shared" si="22"/>
        <v>372.13921113689099</v>
      </c>
      <c r="V266" s="82">
        <f t="shared" si="23"/>
        <v>369</v>
      </c>
      <c r="W266" s="155">
        <f t="shared" si="24"/>
        <v>17164.921113689095</v>
      </c>
    </row>
    <row r="267" spans="4:23" ht="15.75" thickBot="1" x14ac:dyDescent="0.3">
      <c r="D267" s="105" t="s">
        <v>21</v>
      </c>
      <c r="E267" s="106">
        <v>44648</v>
      </c>
      <c r="F267" s="106">
        <v>44648</v>
      </c>
      <c r="G267" s="59" t="s">
        <v>537</v>
      </c>
      <c r="H267" s="107" t="s">
        <v>538</v>
      </c>
      <c r="I267" s="208" t="s">
        <v>24</v>
      </c>
      <c r="J267" s="185">
        <v>138</v>
      </c>
      <c r="K267" s="136">
        <v>22770</v>
      </c>
      <c r="L267" s="35">
        <v>122</v>
      </c>
      <c r="M267" s="36">
        <f t="shared" si="21"/>
        <v>16836</v>
      </c>
      <c r="N267" s="36"/>
      <c r="O267" s="36"/>
      <c r="P267" s="36"/>
      <c r="Q267" s="21">
        <f t="shared" si="25"/>
        <v>122</v>
      </c>
      <c r="R267" s="166">
        <f t="shared" si="26"/>
        <v>16836</v>
      </c>
      <c r="S267" s="198">
        <f t="shared" si="27"/>
        <v>138</v>
      </c>
      <c r="T267" s="172">
        <v>7</v>
      </c>
      <c r="U267" s="167">
        <f t="shared" si="22"/>
        <v>966</v>
      </c>
      <c r="V267" s="200">
        <f t="shared" si="23"/>
        <v>115</v>
      </c>
      <c r="W267" s="156">
        <f t="shared" si="24"/>
        <v>15870</v>
      </c>
    </row>
    <row r="268" spans="4:23" ht="18.75" customHeight="1" thickBot="1" x14ac:dyDescent="0.3">
      <c r="D268" s="137" t="s">
        <v>21</v>
      </c>
      <c r="E268" s="120">
        <v>44456</v>
      </c>
      <c r="F268" s="120">
        <v>43725</v>
      </c>
      <c r="G268" s="60" t="s">
        <v>539</v>
      </c>
      <c r="H268" s="130" t="s">
        <v>540</v>
      </c>
      <c r="I268" s="130" t="s">
        <v>24</v>
      </c>
      <c r="J268" s="131">
        <v>338.125</v>
      </c>
      <c r="K268" s="138">
        <v>13525</v>
      </c>
      <c r="L268" s="42">
        <v>0</v>
      </c>
      <c r="M268" s="52">
        <f t="shared" si="21"/>
        <v>0</v>
      </c>
      <c r="N268" s="53"/>
      <c r="O268" s="53"/>
      <c r="P268" s="53"/>
      <c r="Q268" s="21">
        <f t="shared" si="25"/>
        <v>0</v>
      </c>
      <c r="R268" s="21">
        <f t="shared" si="26"/>
        <v>0</v>
      </c>
      <c r="S268" s="157">
        <v>0</v>
      </c>
      <c r="T268" s="159"/>
      <c r="U268" s="154">
        <f t="shared" si="22"/>
        <v>0</v>
      </c>
      <c r="V268" s="157">
        <f t="shared" si="23"/>
        <v>0</v>
      </c>
      <c r="W268" s="157">
        <f t="shared" si="24"/>
        <v>0</v>
      </c>
    </row>
    <row r="269" spans="4:23" ht="15" customHeight="1" thickBot="1" x14ac:dyDescent="0.3">
      <c r="D269" s="110" t="s">
        <v>21</v>
      </c>
      <c r="E269" s="111">
        <v>44801</v>
      </c>
      <c r="F269" s="111">
        <v>44801</v>
      </c>
      <c r="G269" s="112" t="s">
        <v>541</v>
      </c>
      <c r="H269" s="112" t="s">
        <v>542</v>
      </c>
      <c r="I269" s="210" t="s">
        <v>24</v>
      </c>
      <c r="J269" s="177">
        <v>750</v>
      </c>
      <c r="K269" s="135">
        <v>2250</v>
      </c>
      <c r="L269" s="20">
        <v>12</v>
      </c>
      <c r="M269" s="21">
        <f t="shared" ref="M269:M271" si="28">+J269*L269</f>
        <v>9000</v>
      </c>
      <c r="N269" s="21"/>
      <c r="O269" s="21"/>
      <c r="P269" s="21"/>
      <c r="Q269" s="21">
        <f t="shared" si="25"/>
        <v>12</v>
      </c>
      <c r="R269" s="166">
        <f t="shared" si="26"/>
        <v>9000</v>
      </c>
      <c r="S269" s="211">
        <f t="shared" si="27"/>
        <v>750</v>
      </c>
      <c r="T269" s="176">
        <v>1</v>
      </c>
      <c r="U269" s="167">
        <f t="shared" si="22"/>
        <v>750</v>
      </c>
      <c r="V269" s="212">
        <f t="shared" si="23"/>
        <v>11</v>
      </c>
      <c r="W269" s="165">
        <f t="shared" si="24"/>
        <v>8250</v>
      </c>
    </row>
    <row r="270" spans="4:23" ht="15" customHeight="1" thickBot="1" x14ac:dyDescent="0.3">
      <c r="D270" s="75" t="s">
        <v>21</v>
      </c>
      <c r="E270" s="75">
        <v>44801</v>
      </c>
      <c r="F270" s="75">
        <v>44801</v>
      </c>
      <c r="G270" s="76" t="s">
        <v>543</v>
      </c>
      <c r="H270" s="61" t="s">
        <v>544</v>
      </c>
      <c r="I270" s="61" t="s">
        <v>24</v>
      </c>
      <c r="J270" s="185">
        <v>1950</v>
      </c>
      <c r="K270" s="139">
        <v>9750</v>
      </c>
      <c r="L270" s="35">
        <v>5</v>
      </c>
      <c r="M270" s="36">
        <f t="shared" si="28"/>
        <v>9750</v>
      </c>
      <c r="N270" s="36"/>
      <c r="O270" s="36"/>
      <c r="P270" s="36"/>
      <c r="Q270" s="21">
        <f t="shared" si="25"/>
        <v>5</v>
      </c>
      <c r="R270" s="166">
        <f t="shared" si="26"/>
        <v>9750</v>
      </c>
      <c r="S270" s="155">
        <f t="shared" si="27"/>
        <v>1950</v>
      </c>
      <c r="T270" s="172"/>
      <c r="U270" s="167">
        <f t="shared" ref="U270:U271" si="29">+S270*T270</f>
        <v>0</v>
      </c>
      <c r="V270" s="155">
        <f t="shared" ref="V270:V271" si="30">+Q270-T270</f>
        <v>5</v>
      </c>
      <c r="W270" s="155">
        <f t="shared" ref="W270:W271" si="31">+V270*S270</f>
        <v>9750</v>
      </c>
    </row>
    <row r="271" spans="4:23" ht="15.75" customHeight="1" thickBot="1" x14ac:dyDescent="0.3">
      <c r="D271" s="37" t="s">
        <v>21</v>
      </c>
      <c r="E271" s="37">
        <v>44456</v>
      </c>
      <c r="F271" s="37">
        <v>44370</v>
      </c>
      <c r="G271" s="38" t="s">
        <v>545</v>
      </c>
      <c r="H271" s="39" t="s">
        <v>546</v>
      </c>
      <c r="I271" s="39" t="s">
        <v>24</v>
      </c>
      <c r="J271" s="40">
        <v>525</v>
      </c>
      <c r="K271" s="58">
        <v>0</v>
      </c>
      <c r="L271" s="42">
        <v>0</v>
      </c>
      <c r="M271" s="42">
        <f t="shared" si="28"/>
        <v>0</v>
      </c>
      <c r="N271" s="42"/>
      <c r="O271" s="42"/>
      <c r="P271" s="42"/>
      <c r="Q271" s="21">
        <f t="shared" ref="Q271" si="32">+N271+L271</f>
        <v>0</v>
      </c>
      <c r="R271" s="21">
        <f t="shared" ref="R271" si="33">+P271+M271</f>
        <v>0</v>
      </c>
      <c r="S271" s="157">
        <v>0</v>
      </c>
      <c r="T271" s="157"/>
      <c r="U271" s="154">
        <f t="shared" si="29"/>
        <v>0</v>
      </c>
      <c r="V271" s="157">
        <f t="shared" si="30"/>
        <v>0</v>
      </c>
      <c r="W271" s="157">
        <f t="shared" si="31"/>
        <v>0</v>
      </c>
    </row>
    <row r="272" spans="4:23" ht="24" customHeight="1" thickBot="1" x14ac:dyDescent="0.3">
      <c r="D272" s="213" t="s">
        <v>547</v>
      </c>
      <c r="E272" s="213"/>
      <c r="F272" s="213"/>
      <c r="G272" s="213"/>
      <c r="H272" s="213"/>
      <c r="I272" s="213"/>
      <c r="J272" s="140"/>
      <c r="K272" s="141">
        <f>SUM(K14:K271)</f>
        <v>4608310.2937788162</v>
      </c>
      <c r="L272" s="142"/>
      <c r="M272" s="143">
        <f>SUM(M13:M271)</f>
        <v>3277334.8001875258</v>
      </c>
      <c r="N272" s="144"/>
      <c r="O272" s="144"/>
      <c r="P272" s="144">
        <f>SUM(P13:P271)</f>
        <v>35348.5</v>
      </c>
      <c r="Q272" s="144"/>
      <c r="R272" s="144">
        <f>SUM(R13:R271)</f>
        <v>3312683.3001875258</v>
      </c>
      <c r="S272" s="215"/>
      <c r="T272" s="162">
        <f>SUM(T13:T271)</f>
        <v>4237</v>
      </c>
      <c r="U272" s="162">
        <f t="shared" ref="U272" si="34">SUM(U13:U271)</f>
        <v>292917.64809544757</v>
      </c>
      <c r="V272" s="215"/>
      <c r="W272" s="215">
        <f>SUM(W13:W271)</f>
        <v>3019765.6520920778</v>
      </c>
    </row>
    <row r="273" spans="4:23" ht="36" customHeight="1" thickBot="1" x14ac:dyDescent="0.3">
      <c r="D273" s="219" t="s">
        <v>548</v>
      </c>
      <c r="E273" s="219"/>
      <c r="F273" s="219"/>
      <c r="G273" s="219"/>
      <c r="H273" s="219"/>
      <c r="I273" s="219"/>
      <c r="J273" s="220"/>
      <c r="K273" s="3"/>
      <c r="L273" s="5"/>
      <c r="M273" s="5"/>
      <c r="N273" s="5"/>
      <c r="O273" s="5"/>
      <c r="P273" s="5"/>
      <c r="Q273" s="5"/>
      <c r="R273" s="5"/>
      <c r="S273" s="216"/>
      <c r="T273" s="151"/>
      <c r="U273" s="151"/>
      <c r="V273" s="216"/>
      <c r="W273" s="218"/>
    </row>
    <row r="274" spans="4:23" ht="37.5" customHeight="1" thickBot="1" x14ac:dyDescent="0.3">
      <c r="D274" s="219" t="s">
        <v>549</v>
      </c>
      <c r="E274" s="219"/>
      <c r="F274" s="219"/>
      <c r="G274" s="219"/>
      <c r="H274" s="219"/>
      <c r="I274" s="219"/>
      <c r="J274" s="220"/>
      <c r="K274" s="5"/>
      <c r="L274" s="5"/>
      <c r="M274" s="5"/>
      <c r="N274" s="5"/>
      <c r="O274" s="5"/>
      <c r="P274" s="145"/>
      <c r="Q274" s="5"/>
      <c r="R274" s="5"/>
      <c r="S274" s="216"/>
      <c r="T274" s="151"/>
      <c r="U274" s="151"/>
      <c r="V274" s="216"/>
      <c r="W274" s="155"/>
    </row>
    <row r="275" spans="4:23" x14ac:dyDescent="0.25">
      <c r="D275" s="214"/>
      <c r="E275" s="214"/>
      <c r="F275" s="214"/>
      <c r="G275" s="214"/>
      <c r="H275" s="214"/>
      <c r="I275" s="214"/>
      <c r="J275" s="146"/>
      <c r="K275" s="146"/>
      <c r="L275" s="146"/>
      <c r="M275" s="146"/>
      <c r="N275" s="146"/>
      <c r="O275" s="146"/>
      <c r="P275" s="146"/>
      <c r="Q275" s="146"/>
      <c r="R275" s="146"/>
      <c r="S275" s="217"/>
      <c r="T275" s="163"/>
      <c r="U275" s="163"/>
      <c r="V275" s="217"/>
      <c r="W275" s="217"/>
    </row>
    <row r="276" spans="4:23" x14ac:dyDescent="0.25"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</row>
  </sheetData>
  <autoFilter ref="D12:W276">
    <filterColumn colId="18">
      <filters blank="1">
        <filter val="1,100.00"/>
        <filter val="1,249.00"/>
        <filter val="1,584.00"/>
        <filter val="1,710.00"/>
        <filter val="1,870.00"/>
        <filter val="1,917.00"/>
        <filter val="1.00"/>
        <filter val="10.00"/>
        <filter val="100.00"/>
        <filter val="101.00"/>
        <filter val="11.00"/>
        <filter val="115.00"/>
        <filter val="118.00"/>
        <filter val="12.00"/>
        <filter val="13.00"/>
        <filter val="132.00"/>
        <filter val="139.00"/>
        <filter val="14.00"/>
        <filter val="147.00"/>
        <filter val="15.00"/>
        <filter val="150.00"/>
        <filter val="155.00"/>
        <filter val="156.00"/>
        <filter val="16,993.00"/>
        <filter val="16.00"/>
        <filter val="17.00"/>
        <filter val="170.00"/>
        <filter val="173.00"/>
        <filter val="18.00"/>
        <filter val="19.00"/>
        <filter val="196.00"/>
        <filter val="2,000.00"/>
        <filter val="2,418.00"/>
        <filter val="2,839.00"/>
        <filter val="2.00"/>
        <filter val="21.00"/>
        <filter val="210.00"/>
        <filter val="24.00"/>
        <filter val="25.00"/>
        <filter val="250.00"/>
        <filter val="26.00"/>
        <filter val="27.00"/>
        <filter val="276.00"/>
        <filter val="28.00"/>
        <filter val="280.00"/>
        <filter val="29,070.00"/>
        <filter val="29.00"/>
        <filter val="3,445.00"/>
        <filter val="3,606.00"/>
        <filter val="3.00"/>
        <filter val="30.00"/>
        <filter val="304.00"/>
        <filter val="318.00"/>
        <filter val="319.00"/>
        <filter val="32.00"/>
        <filter val="324.00"/>
        <filter val="36.00"/>
        <filter val="360.00"/>
        <filter val="369.00"/>
        <filter val="373.00"/>
        <filter val="39.00"/>
        <filter val="4.00"/>
        <filter val="40.00"/>
        <filter val="41.00"/>
        <filter val="44.00"/>
        <filter val="47.00"/>
        <filter val="475.00"/>
        <filter val="48.00"/>
        <filter val="5.00"/>
        <filter val="50.00"/>
        <filter val="52.00"/>
        <filter val="555.00"/>
        <filter val="6.00"/>
        <filter val="67.00"/>
        <filter val="69.00"/>
        <filter val="7.00"/>
        <filter val="74.00"/>
        <filter val="785.00"/>
        <filter val="789.00"/>
        <filter val="79.00"/>
        <filter val="799.00"/>
        <filter val="8.00"/>
        <filter val="82,398.00"/>
        <filter val="84.00"/>
        <filter val="860.00"/>
        <filter val="89.00"/>
        <filter val="9.00"/>
        <filter val="993.00"/>
      </filters>
    </filterColumn>
  </autoFilter>
  <mergeCells count="9">
    <mergeCell ref="D273:J273"/>
    <mergeCell ref="D274:J274"/>
    <mergeCell ref="D3:W7"/>
    <mergeCell ref="D9:W9"/>
    <mergeCell ref="D10:W10"/>
    <mergeCell ref="N11:P11"/>
    <mergeCell ref="Q11:S11"/>
    <mergeCell ref="T11:U11"/>
    <mergeCell ref="V11:W11"/>
  </mergeCells>
  <pageMargins left="0.98425196850393704" right="0.78740157480314965" top="0.75" bottom="0.98425196850393704" header="0.51181102362204722" footer="0.51181102362204722"/>
  <pageSetup paperSize="9" scale="77" fitToHeight="0" orientation="landscape" r:id="rId1"/>
  <rowBreaks count="13" manualBreakCount="13">
    <brk id="28" min="2" max="22" man="1"/>
    <brk id="46" min="2" max="22" man="1"/>
    <brk id="65" min="2" max="22" man="1"/>
    <brk id="85" min="2" max="22" man="1"/>
    <brk id="103" min="2" max="22" man="1"/>
    <brk id="130" min="2" max="22" man="1"/>
    <brk id="155" min="2" max="22" man="1"/>
    <brk id="184" min="2" max="22" man="1"/>
    <brk id="204" min="2" max="22" man="1"/>
    <brk id="219" min="2" max="22" man="1"/>
    <brk id="233" min="2" max="22" man="1"/>
    <brk id="245" min="2" max="22" man="1"/>
    <brk id="258" min="2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SEPTIEMBRE</vt:lpstr>
      <vt:lpstr>'INVENTARIO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Jennifer Segura</cp:lastModifiedBy>
  <cp:lastPrinted>2024-10-10T19:38:39Z</cp:lastPrinted>
  <dcterms:created xsi:type="dcterms:W3CDTF">2024-10-08T18:19:26Z</dcterms:created>
  <dcterms:modified xsi:type="dcterms:W3CDTF">2024-10-21T20:01:16Z</dcterms:modified>
</cp:coreProperties>
</file>